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diearl/Documents/David Hardwick/Suwanna website/"/>
    </mc:Choice>
  </mc:AlternateContent>
  <xr:revisionPtr revIDLastSave="0" documentId="8_{855CD1C7-339F-0B4D-9988-D0C79CB1AF7A}" xr6:coauthVersionLast="47" xr6:coauthVersionMax="47" xr10:uidLastSave="{00000000-0000-0000-0000-000000000000}"/>
  <bookViews>
    <workbookView xWindow="11720" yWindow="1380" windowWidth="24120" windowHeight="15900" xr2:uid="{00000000-000D-0000-FFFF-FFFF00000000}"/>
  </bookViews>
  <sheets>
    <sheet name="INTRODUCTION" sheetId="5" r:id="rId1"/>
    <sheet name="PGR" sheetId="2" r:id="rId2"/>
    <sheet name="WUE" sheetId="3" r:id="rId3"/>
    <sheet name="Utilisation" sheetId="4" r:id="rId4"/>
    <sheet name="Feed Budget" sheetId="1" r:id="rId5"/>
    <sheet name="DSE tables" sheetId="6" r:id="rId6"/>
    <sheet name="Print-out sheets" sheetId="7" r:id="rId7"/>
  </sheets>
  <definedNames>
    <definedName name="_xlnm._FilterDatabase" localSheetId="4" hidden="1">'Feed Budget'!#REF!</definedName>
    <definedName name="_xlnm.Print_Area" localSheetId="4">'Feed Budget'!$A$1:$G$24</definedName>
    <definedName name="_xlnm.Print_Area" localSheetId="1">PGR!$A$1:$G$6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3" l="1"/>
  <c r="E12" i="2"/>
  <c r="E24" i="2"/>
  <c r="G12" i="1"/>
  <c r="G16" i="1" s="1"/>
  <c r="G19" i="1" s="1"/>
  <c r="G20" i="1" s="1"/>
  <c r="E19" i="2"/>
  <c r="E29" i="2"/>
  <c r="E30" i="2"/>
  <c r="G13" i="4"/>
  <c r="G11" i="4"/>
  <c r="G10" i="4"/>
  <c r="G9" i="4"/>
  <c r="G13" i="3"/>
  <c r="G14" i="3" s="1"/>
  <c r="G11" i="3"/>
  <c r="G14" i="4"/>
  <c r="G12" i="4"/>
  <c r="G12" i="3"/>
  <c r="F12" i="2"/>
  <c r="F19" i="2"/>
  <c r="F24" i="2"/>
  <c r="F29" i="2"/>
  <c r="F30" i="2"/>
  <c r="B12" i="2"/>
  <c r="B19" i="2" s="1"/>
  <c r="B14" i="4"/>
  <c r="B12" i="4"/>
  <c r="B12" i="3"/>
  <c r="B14" i="3" s="1"/>
  <c r="B12" i="1"/>
  <c r="B16" i="1" s="1"/>
  <c r="B19" i="1" s="1"/>
  <c r="B20" i="1" s="1"/>
  <c r="B29" i="2" l="1"/>
  <c r="B24" i="2"/>
  <c r="B30" i="2" s="1"/>
</calcChain>
</file>

<file path=xl/sharedStrings.xml><?xml version="1.0" encoding="utf-8"?>
<sst xmlns="http://schemas.openxmlformats.org/spreadsheetml/2006/main" count="333" uniqueCount="140">
  <si>
    <t>Your table</t>
  </si>
  <si>
    <t>Start herbage mass (kg DM/ha)</t>
  </si>
  <si>
    <t>A</t>
  </si>
  <si>
    <t>B</t>
  </si>
  <si>
    <t>C</t>
  </si>
  <si>
    <t>Information required:</t>
  </si>
  <si>
    <t>1. Paddock area (ha)</t>
  </si>
  <si>
    <t>2. Length of period (days)</t>
  </si>
  <si>
    <t>3. Number and type of stock during period</t>
  </si>
  <si>
    <t>4. DSE rating for stock type</t>
  </si>
  <si>
    <t>5. Herbage mass at start of period</t>
  </si>
  <si>
    <t>6. Desired herbage mass at end of period</t>
  </si>
  <si>
    <t>Paddock area (ha)</t>
  </si>
  <si>
    <t>Length of period (days)</t>
  </si>
  <si>
    <t>Start of period (date)</t>
  </si>
  <si>
    <t>End of period (date)</t>
  </si>
  <si>
    <t>Type of stock</t>
  </si>
  <si>
    <t>DSE/head</t>
  </si>
  <si>
    <t>pregnant ewes</t>
  </si>
  <si>
    <t>End herbage mass (kg DM/ha)</t>
  </si>
  <si>
    <t>Desired end herbage mass (kg DM/ha)</t>
  </si>
  <si>
    <t>Available feed (kg DM/ha/d)</t>
  </si>
  <si>
    <t>D</t>
  </si>
  <si>
    <t>FEED BUDGETING</t>
  </si>
  <si>
    <t>Pasture growth rate (kg DM/ha/d)</t>
  </si>
  <si>
    <t>E</t>
  </si>
  <si>
    <t>PASTURE GROWTH RATE</t>
  </si>
  <si>
    <t>3.Type of stock during period</t>
  </si>
  <si>
    <t xml:space="preserve">Days in period grazed </t>
  </si>
  <si>
    <t>WATER USE EFFICIENCY</t>
  </si>
  <si>
    <t>1. Rainfall in the period (mm)</t>
  </si>
  <si>
    <t>2. Pasture growth rate over the period (kg DM/ha/d)</t>
  </si>
  <si>
    <t>Rainfall in the period (mm)</t>
  </si>
  <si>
    <t>Water use efficiency (kg DM/ha/mm)</t>
  </si>
  <si>
    <t>PASTURE UTILISATION</t>
  </si>
  <si>
    <t>1.Stocking rate in the period (DSE/ha)</t>
  </si>
  <si>
    <t>Stocking rate in the period (DSE/ha)</t>
  </si>
  <si>
    <t>Pasture utilisation (%)</t>
  </si>
  <si>
    <r>
      <t xml:space="preserve">Available feed = [(start herbage 'A' - end herbage 'B') </t>
    </r>
    <r>
      <rPr>
        <sz val="14"/>
        <rFont val="Arial"/>
        <family val="2"/>
      </rPr>
      <t>÷ length of period 'C'] + pasture growth rate 'D'</t>
    </r>
  </si>
  <si>
    <t>Number of stock/ha = (available feed ÷ DSE per head 'E')</t>
  </si>
  <si>
    <t>F</t>
  </si>
  <si>
    <t>G</t>
  </si>
  <si>
    <t>A1</t>
  </si>
  <si>
    <t>B1</t>
  </si>
  <si>
    <t>C1</t>
  </si>
  <si>
    <t>A2</t>
  </si>
  <si>
    <t>B2</t>
  </si>
  <si>
    <t>C2</t>
  </si>
  <si>
    <t>A3</t>
  </si>
  <si>
    <t>B3</t>
  </si>
  <si>
    <t>C3</t>
  </si>
  <si>
    <r>
      <t>Pasture growth rate</t>
    </r>
    <r>
      <rPr>
        <sz val="14"/>
        <rFont val="Arial"/>
        <family val="2"/>
      </rPr>
      <t xml:space="preserve"> = [(end herbage 'F' - start herbage 'G') ÷ length of period 'D'] + stocking rate -1 + stocking rate -2 + stocking rate -3</t>
    </r>
  </si>
  <si>
    <t>If there were more than 3 grazing events then add stocking rate -4, etc to include all events</t>
  </si>
  <si>
    <t>Water use efficiency = (pasture growth rate 'A' x length of period 'B') ÷ rainfall 'C'</t>
  </si>
  <si>
    <t>When deciding the volume of rainfall that has fallen in the measurement period a few practical issues should be considered.  These are:</t>
  </si>
  <si>
    <t>1. All rainfall events in the week prior to the start of the period SHOULD be included because this rain will aid pasture growth during the measurement period.</t>
  </si>
  <si>
    <t xml:space="preserve">Pasture utilisation should only be calculated over a period of at least 6 months.  Keep in mind that utilisation will be greater over the non-growing period of </t>
  </si>
  <si>
    <t>winter and less over the rest of the year.  The values in the pasture checklist refer to annual utilisation.</t>
  </si>
  <si>
    <t>Pasture utilisation = (stocking rate 'A' ÷  pasture growth rate 'B') x 100</t>
  </si>
  <si>
    <t>Number of stock units/ha</t>
  </si>
  <si>
    <t>Number of stock units</t>
  </si>
  <si>
    <t>Number of stock units= (number of stock units/ha x paddock area 'F')</t>
  </si>
  <si>
    <r>
      <t>Stocking rate -1</t>
    </r>
    <r>
      <rPr>
        <sz val="14"/>
        <rFont val="Arial"/>
        <family val="2"/>
      </rPr>
      <t xml:space="preserve"> = [DSE/hd'A1' x number of stock units'B1' x (days in period grazed 'C1' ÷ length of period'D')] ÷ paddock area 'E'</t>
    </r>
  </si>
  <si>
    <r>
      <t>Stocking rate -2</t>
    </r>
    <r>
      <rPr>
        <sz val="14"/>
        <rFont val="Arial"/>
        <family val="2"/>
      </rPr>
      <t xml:space="preserve"> = [DSE/hd'A2' x number of stock units'B2' x (days in period grazed 'C2' ÷ length of period'D')] ÷ paddock area 'E'</t>
    </r>
  </si>
  <si>
    <r>
      <t>Stocking rate -3</t>
    </r>
    <r>
      <rPr>
        <sz val="14"/>
        <rFont val="Arial"/>
        <family val="2"/>
      </rPr>
      <t xml:space="preserve"> = [DSE/hd'A3' x number of stock units'B3' x (days in period grazed 'C3' ÷ length of period'D')] ÷ paddock area 'E'</t>
    </r>
  </si>
  <si>
    <t>Ewes</t>
  </si>
  <si>
    <t>Ewes pregnant</t>
  </si>
  <si>
    <t>Ewes lactating</t>
  </si>
  <si>
    <t>Wethers</t>
  </si>
  <si>
    <t>Weaners</t>
  </si>
  <si>
    <t>Hoggets</t>
  </si>
  <si>
    <t>Steers</t>
  </si>
  <si>
    <t>Heifers</t>
  </si>
  <si>
    <t>Cows</t>
  </si>
  <si>
    <t>Cows pregnant</t>
  </si>
  <si>
    <t>Cows lactating</t>
  </si>
  <si>
    <t>Bulls</t>
  </si>
  <si>
    <t>Enter data or dates into the cells coloured yellow</t>
  </si>
  <si>
    <t>Cells coloured blue will have values calculated automatically</t>
  </si>
  <si>
    <t>Worksheets are all linked so data from each table is transferred to the other tables</t>
  </si>
  <si>
    <t>DSE rating for dry cattle</t>
  </si>
  <si>
    <t>Weight of steer or dry heifer</t>
  </si>
  <si>
    <t>(kg)</t>
  </si>
  <si>
    <t>Growth rate</t>
  </si>
  <si>
    <t>(kg/day)</t>
  </si>
  <si>
    <t>DSE rating</t>
  </si>
  <si>
    <t>Not likely</t>
  </si>
  <si>
    <t>DSE rating for cows</t>
  </si>
  <si>
    <t>Weight of cow</t>
  </si>
  <si>
    <t>Pregancy/ lactation</t>
  </si>
  <si>
    <t>dry</t>
  </si>
  <si>
    <t>DSE rating for dry sheep</t>
  </si>
  <si>
    <t>Weight of sheep</t>
  </si>
  <si>
    <t>(g/day)</t>
  </si>
  <si>
    <t>DSE rating for ewes</t>
  </si>
  <si>
    <t>Weight of ewe</t>
  </si>
  <si>
    <t>pregnant - single</t>
  </si>
  <si>
    <t>pregnant - twin</t>
  </si>
  <si>
    <t>lactating – single</t>
  </si>
  <si>
    <t>lactating – twin</t>
  </si>
  <si>
    <t>pregnant early</t>
  </si>
  <si>
    <t>pregnant late</t>
  </si>
  <si>
    <t>lactating early</t>
  </si>
  <si>
    <t>lactating late</t>
  </si>
  <si>
    <t>PASTURE &amp; GRAZING MANAGEMENT CALCULATION SHEETS</t>
  </si>
  <si>
    <t>Paddock names</t>
  </si>
  <si>
    <t>UTILISATION</t>
  </si>
  <si>
    <t>FEED BUDGET</t>
  </si>
  <si>
    <t>1. Farm area (ha)</t>
  </si>
  <si>
    <t>Farm area (ha)</t>
  </si>
  <si>
    <t>The calculation sheets are to calculate values to manually enter into your Pasture Checklist</t>
  </si>
  <si>
    <t>Developed by Lewis Kahn &amp; Judi Earl of AIMS</t>
  </si>
  <si>
    <t>Print-out sheets are set up for you to print to have a hard copy if required</t>
  </si>
  <si>
    <t>Values are NOT stored in this spreadsheet, it is for calculation purposes only</t>
  </si>
  <si>
    <t>Click on the TABS (eg. PGR, WUE) below to move between worksheets</t>
  </si>
  <si>
    <t>Enter your data in this table</t>
  </si>
  <si>
    <t>Example table</t>
  </si>
  <si>
    <t>©  Copyright,  Agricultural Information and Monitoring Services 2005.</t>
  </si>
  <si>
    <t xml:space="preserve">Apart from any use permitted under the Copyright Act 1968, no part may be reproduced or altered </t>
  </si>
  <si>
    <t>by any process, nor may any other exclusive right be exercised, without the permission of AIMS.</t>
  </si>
  <si>
    <t>Address: 3843 Warialda Rd.  Coolatai. 2402</t>
  </si>
  <si>
    <t>Tel: 0409 151 969</t>
  </si>
  <si>
    <r>
      <t xml:space="preserve">AIMS: </t>
    </r>
    <r>
      <rPr>
        <b/>
        <i/>
        <sz val="10"/>
        <color indexed="12"/>
        <rFont val="Arial"/>
        <family val="2"/>
      </rPr>
      <t>0409 151 069</t>
    </r>
  </si>
  <si>
    <t>AIMS: 0409 151 069</t>
  </si>
  <si>
    <t>Type of stock units - graze 1</t>
  </si>
  <si>
    <t>Stocking rate (DSE/ha) -graze 1</t>
  </si>
  <si>
    <t>Type of stock units - graze 2</t>
  </si>
  <si>
    <t>Stocking rate (DSE/ha) - graze 2</t>
  </si>
  <si>
    <t>Type of stock units - graze 3</t>
  </si>
  <si>
    <t>Stocking rate (DSE/ha) - graze 3</t>
  </si>
  <si>
    <t>Type of stock units - graze event 1</t>
  </si>
  <si>
    <t>Stocking rate (DSE/ha) - graze event 1</t>
  </si>
  <si>
    <t>Type of stock units - graze event 2</t>
  </si>
  <si>
    <t>Stocking rate (DSE/ha) - graze event 2</t>
  </si>
  <si>
    <t>Type of stock units - graze event 3</t>
  </si>
  <si>
    <t>Stocking rate (DSE/ha) - graze event 3</t>
  </si>
  <si>
    <t>Type of stock units - graze event3</t>
  </si>
  <si>
    <t>2. All rainfall events in the last week of the measurement period SHOULD NOT be included because it is unlikely that these events will significantly affect pasture growth rate.</t>
  </si>
  <si>
    <t xml:space="preserve">Email: judi_earl@bigpond.com </t>
  </si>
  <si>
    <t>Contact:  Judi Earl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</si>
</sst>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4"/>
      <name val="Arial"/>
      <family val="2"/>
    </font>
    <font>
      <i/>
      <sz val="14"/>
      <name val="Arial"/>
      <family val="2"/>
    </font>
    <font>
      <u/>
      <sz val="14"/>
      <name val="Arial"/>
      <family val="2"/>
    </font>
    <font>
      <sz val="8"/>
      <name val="Arial"/>
      <family val="2"/>
    </font>
    <font>
      <sz val="12"/>
      <name val="Arial"/>
      <family val="2"/>
    </font>
    <font>
      <i/>
      <sz val="14"/>
      <name val="Arial"/>
      <family val="2"/>
    </font>
    <font>
      <b/>
      <sz val="14"/>
      <name val="Arial"/>
      <family val="2"/>
    </font>
    <font>
      <i/>
      <sz val="12"/>
      <name val="Tahoma"/>
      <family val="2"/>
    </font>
    <font>
      <sz val="12"/>
      <name val="Tahoma"/>
      <family val="2"/>
    </font>
    <font>
      <b/>
      <i/>
      <sz val="14"/>
      <color indexed="12"/>
      <name val="Arial"/>
      <family val="2"/>
    </font>
    <font>
      <b/>
      <i/>
      <sz val="10"/>
      <color indexed="12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b/>
      <sz val="12"/>
      <color indexed="10"/>
      <name val="Arial"/>
      <family val="2"/>
    </font>
    <font>
      <b/>
      <i/>
      <sz val="12"/>
      <name val="Arial"/>
      <family val="2"/>
    </font>
    <font>
      <sz val="14"/>
      <color indexed="10"/>
      <name val="Arial"/>
      <family val="2"/>
    </font>
    <font>
      <i/>
      <sz val="14"/>
      <color indexed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0" fontId="1" fillId="0" borderId="1" xfId="0" applyFont="1" applyBorder="1"/>
    <xf numFmtId="0" fontId="6" fillId="0" borderId="0" xfId="0" applyFont="1"/>
    <xf numFmtId="0" fontId="12" fillId="0" borderId="0" xfId="0" applyFont="1"/>
    <xf numFmtId="0" fontId="12" fillId="2" borderId="0" xfId="0" applyFont="1" applyFill="1"/>
    <xf numFmtId="0" fontId="14" fillId="0" borderId="0" xfId="0" applyFont="1" applyAlignment="1">
      <alignment horizontal="justify"/>
    </xf>
    <xf numFmtId="0" fontId="15" fillId="0" borderId="2" xfId="0" applyFont="1" applyBorder="1" applyAlignment="1">
      <alignment horizontal="center" vertical="top"/>
    </xf>
    <xf numFmtId="0" fontId="15" fillId="0" borderId="3" xfId="0" applyFont="1" applyBorder="1" applyAlignment="1">
      <alignment horizontal="center" vertical="top"/>
    </xf>
    <xf numFmtId="0" fontId="15" fillId="0" borderId="4" xfId="0" applyFont="1" applyBorder="1" applyAlignment="1">
      <alignment horizontal="center" vertical="top"/>
    </xf>
    <xf numFmtId="0" fontId="15" fillId="0" borderId="5" xfId="0" applyFont="1" applyBorder="1" applyAlignment="1">
      <alignment horizontal="center" vertical="top"/>
    </xf>
    <xf numFmtId="0" fontId="14" fillId="0" borderId="4" xfId="0" applyFont="1" applyBorder="1" applyAlignment="1">
      <alignment horizontal="center" vertical="top"/>
    </xf>
    <xf numFmtId="0" fontId="14" fillId="0" borderId="5" xfId="0" applyFont="1" applyBorder="1" applyAlignment="1">
      <alignment horizontal="center" vertical="top"/>
    </xf>
    <xf numFmtId="0" fontId="14" fillId="0" borderId="0" xfId="0" applyFont="1"/>
    <xf numFmtId="0" fontId="13" fillId="0" borderId="0" xfId="0" applyFont="1"/>
    <xf numFmtId="0" fontId="16" fillId="0" borderId="0" xfId="0" applyFont="1" applyAlignment="1">
      <alignment horizontal="justify"/>
    </xf>
    <xf numFmtId="164" fontId="14" fillId="0" borderId="5" xfId="0" applyNumberFormat="1" applyFont="1" applyBorder="1" applyAlignment="1">
      <alignment horizontal="center" vertical="top"/>
    </xf>
    <xf numFmtId="0" fontId="17" fillId="0" borderId="0" xfId="0" applyFont="1"/>
    <xf numFmtId="0" fontId="1" fillId="0" borderId="1" xfId="0" applyFont="1" applyBorder="1" applyAlignment="1">
      <alignment horizontal="right"/>
    </xf>
    <xf numFmtId="14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1" fontId="1" fillId="0" borderId="1" xfId="0" applyNumberFormat="1" applyFont="1" applyBorder="1"/>
    <xf numFmtId="1" fontId="1" fillId="0" borderId="1" xfId="0" applyNumberFormat="1" applyFont="1" applyBorder="1" applyAlignment="1">
      <alignment horizontal="right"/>
    </xf>
    <xf numFmtId="0" fontId="1" fillId="0" borderId="6" xfId="0" applyFont="1" applyBorder="1"/>
    <xf numFmtId="164" fontId="1" fillId="0" borderId="7" xfId="0" applyNumberFormat="1" applyFont="1" applyBorder="1" applyAlignment="1">
      <alignment horizontal="right"/>
    </xf>
    <xf numFmtId="0" fontId="1" fillId="0" borderId="8" xfId="0" applyFont="1" applyBorder="1"/>
    <xf numFmtId="164" fontId="1" fillId="0" borderId="8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8" fillId="0" borderId="0" xfId="0" applyFont="1"/>
    <xf numFmtId="0" fontId="12" fillId="3" borderId="0" xfId="0" applyFont="1" applyFill="1"/>
    <xf numFmtId="164" fontId="1" fillId="2" borderId="1" xfId="0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>
      <alignment horizontal="right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horizontal="right"/>
      <protection locked="0"/>
    </xf>
    <xf numFmtId="0" fontId="3" fillId="0" borderId="0" xfId="0" applyFont="1" applyProtection="1">
      <protection locked="0"/>
    </xf>
    <xf numFmtId="0" fontId="20" fillId="0" borderId="0" xfId="0" applyFont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14" fontId="1" fillId="4" borderId="1" xfId="0" applyNumberFormat="1" applyFont="1" applyFill="1" applyBorder="1" applyAlignment="1" applyProtection="1">
      <alignment horizontal="right"/>
      <protection locked="0"/>
    </xf>
    <xf numFmtId="0" fontId="8" fillId="0" borderId="0" xfId="0" applyFont="1" applyAlignment="1" applyProtection="1">
      <alignment horizontal="left"/>
      <protection locked="0"/>
    </xf>
    <xf numFmtId="0" fontId="9" fillId="0" borderId="0" xfId="0" applyFont="1" applyProtection="1">
      <protection locked="0"/>
    </xf>
    <xf numFmtId="14" fontId="1" fillId="2" borderId="1" xfId="0" applyNumberFormat="1" applyFont="1" applyFill="1" applyBorder="1" applyAlignment="1">
      <alignment horizontal="right"/>
    </xf>
    <xf numFmtId="1" fontId="1" fillId="2" borderId="1" xfId="0" applyNumberFormat="1" applyFont="1" applyFill="1" applyBorder="1"/>
    <xf numFmtId="164" fontId="1" fillId="2" borderId="7" xfId="0" applyNumberFormat="1" applyFont="1" applyFill="1" applyBorder="1" applyAlignment="1">
      <alignment horizontal="right"/>
    </xf>
    <xf numFmtId="0" fontId="5" fillId="0" borderId="0" xfId="0" applyFont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164" fontId="1" fillId="4" borderId="1" xfId="0" applyNumberFormat="1" applyFont="1" applyFill="1" applyBorder="1" applyAlignment="1" applyProtection="1">
      <alignment horizontal="right"/>
      <protection locked="0"/>
    </xf>
    <xf numFmtId="164" fontId="1" fillId="2" borderId="8" xfId="0" applyNumberFormat="1" applyFont="1" applyFill="1" applyBorder="1" applyAlignment="1">
      <alignment horizontal="right"/>
    </xf>
    <xf numFmtId="1" fontId="1" fillId="2" borderId="7" xfId="0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1" fillId="4" borderId="1" xfId="0" applyFont="1" applyFill="1" applyBorder="1"/>
    <xf numFmtId="0" fontId="19" fillId="0" borderId="1" xfId="0" applyFont="1" applyBorder="1"/>
    <xf numFmtId="14" fontId="1" fillId="0" borderId="1" xfId="0" applyNumberFormat="1" applyFont="1" applyBorder="1"/>
    <xf numFmtId="164" fontId="1" fillId="0" borderId="7" xfId="0" applyNumberFormat="1" applyFont="1" applyBorder="1"/>
    <xf numFmtId="0" fontId="19" fillId="0" borderId="6" xfId="0" applyFont="1" applyBorder="1"/>
    <xf numFmtId="0" fontId="1" fillId="0" borderId="0" xfId="0" applyFont="1"/>
    <xf numFmtId="164" fontId="1" fillId="0" borderId="1" xfId="0" applyNumberFormat="1" applyFont="1" applyBorder="1"/>
    <xf numFmtId="164" fontId="1" fillId="0" borderId="8" xfId="0" applyNumberFormat="1" applyFont="1" applyBorder="1"/>
    <xf numFmtId="1" fontId="1" fillId="0" borderId="7" xfId="0" applyNumberFormat="1" applyFont="1" applyBorder="1"/>
    <xf numFmtId="0" fontId="21" fillId="0" borderId="0" xfId="0" applyFont="1"/>
    <xf numFmtId="0" fontId="1" fillId="2" borderId="1" xfId="0" applyFont="1" applyFill="1" applyBorder="1" applyAlignment="1">
      <alignment horizontal="right"/>
    </xf>
    <xf numFmtId="0" fontId="19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14" fontId="1" fillId="4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>
      <alignment horizontal="right"/>
    </xf>
    <xf numFmtId="0" fontId="7" fillId="0" borderId="0" xfId="0" applyFont="1" applyProtection="1">
      <protection locked="0"/>
    </xf>
    <xf numFmtId="1" fontId="1" fillId="2" borderId="1" xfId="0" applyNumberFormat="1" applyFont="1" applyFill="1" applyBorder="1" applyAlignment="1">
      <alignment horizontal="right"/>
    </xf>
    <xf numFmtId="0" fontId="10" fillId="0" borderId="0" xfId="0" applyFont="1" applyAlignment="1" applyProtection="1">
      <alignment horizontal="right"/>
      <protection locked="0"/>
    </xf>
    <xf numFmtId="0" fontId="15" fillId="0" borderId="2" xfId="0" applyFont="1" applyBorder="1" applyAlignment="1">
      <alignment horizontal="center" vertical="top"/>
    </xf>
    <xf numFmtId="0" fontId="15" fillId="0" borderId="4" xfId="0" applyFont="1" applyBorder="1" applyAlignment="1">
      <alignment horizontal="center" vertical="top"/>
    </xf>
    <xf numFmtId="0" fontId="16" fillId="0" borderId="9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1" fontId="1" fillId="0" borderId="10" xfId="0" applyNumberFormat="1" applyFont="1" applyBorder="1" applyAlignment="1">
      <alignment horizontal="right"/>
    </xf>
    <xf numFmtId="14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22</xdr:row>
      <xdr:rowOff>190500</xdr:rowOff>
    </xdr:from>
    <xdr:to>
      <xdr:col>4</xdr:col>
      <xdr:colOff>342555</xdr:colOff>
      <xdr:row>34</xdr:row>
      <xdr:rowOff>50800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7DA301D-CB3C-E24D-B34D-42BC4B883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4635500"/>
          <a:ext cx="2755555" cy="229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D44" sqref="D44"/>
    </sheetView>
  </sheetViews>
  <sheetFormatPr baseColWidth="10" defaultColWidth="9.1640625" defaultRowHeight="16" x14ac:dyDescent="0.2"/>
  <cols>
    <col min="1" max="16384" width="9.1640625" style="4"/>
  </cols>
  <sheetData>
    <row r="1" spans="1:10" x14ac:dyDescent="0.2">
      <c r="A1" s="17" t="s">
        <v>104</v>
      </c>
    </row>
    <row r="4" spans="1:10" x14ac:dyDescent="0.2">
      <c r="A4" s="4" t="s">
        <v>77</v>
      </c>
      <c r="G4" s="29"/>
      <c r="H4" s="29"/>
    </row>
    <row r="6" spans="1:10" x14ac:dyDescent="0.2">
      <c r="A6" s="4" t="s">
        <v>78</v>
      </c>
      <c r="I6" s="5"/>
      <c r="J6" s="5"/>
    </row>
    <row r="9" spans="1:10" x14ac:dyDescent="0.2">
      <c r="A9" s="4" t="s">
        <v>114</v>
      </c>
    </row>
    <row r="11" spans="1:10" x14ac:dyDescent="0.2">
      <c r="A11" s="4" t="s">
        <v>79</v>
      </c>
    </row>
    <row r="13" spans="1:10" x14ac:dyDescent="0.2">
      <c r="A13" s="4" t="s">
        <v>112</v>
      </c>
    </row>
    <row r="15" spans="1:10" x14ac:dyDescent="0.2">
      <c r="A15" s="4" t="s">
        <v>110</v>
      </c>
    </row>
    <row r="16" spans="1:10" x14ac:dyDescent="0.2">
      <c r="A16" s="4" t="s">
        <v>113</v>
      </c>
    </row>
    <row r="18" spans="1:1" x14ac:dyDescent="0.2">
      <c r="A18" s="28" t="s">
        <v>111</v>
      </c>
    </row>
    <row r="20" spans="1:1" s="59" customFormat="1" ht="14" x14ac:dyDescent="0.15">
      <c r="A20" s="59" t="s">
        <v>117</v>
      </c>
    </row>
    <row r="21" spans="1:1" x14ac:dyDescent="0.2">
      <c r="A21" s="59" t="s">
        <v>118</v>
      </c>
    </row>
    <row r="22" spans="1:1" x14ac:dyDescent="0.2">
      <c r="A22" s="59" t="s">
        <v>119</v>
      </c>
    </row>
    <row r="36" spans="1:1" x14ac:dyDescent="0.2">
      <c r="A36" s="4" t="s">
        <v>139</v>
      </c>
    </row>
    <row r="37" spans="1:1" x14ac:dyDescent="0.2">
      <c r="A37" s="4" t="s">
        <v>120</v>
      </c>
    </row>
    <row r="38" spans="1:1" x14ac:dyDescent="0.2">
      <c r="A38" s="4" t="s">
        <v>138</v>
      </c>
    </row>
    <row r="39" spans="1:1" x14ac:dyDescent="0.2">
      <c r="A39" s="4" t="s">
        <v>121</v>
      </c>
    </row>
  </sheetData>
  <phoneticPr fontId="4" type="noConversion"/>
  <pageMargins left="0.75" right="0.75" top="1" bottom="1" header="0.5" footer="0.5"/>
  <pageSetup paperSize="9" orientation="portrait" verticalDpi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40"/>
  <sheetViews>
    <sheetView topLeftCell="A22" zoomScale="95" workbookViewId="0">
      <selection activeCell="C7" sqref="C7"/>
    </sheetView>
  </sheetViews>
  <sheetFormatPr baseColWidth="10" defaultColWidth="8.83203125" defaultRowHeight="18" x14ac:dyDescent="0.2"/>
  <cols>
    <col min="1" max="1" width="49.5" style="32" customWidth="1"/>
    <col min="2" max="2" width="19.5" style="32" customWidth="1"/>
    <col min="3" max="3" width="9.83203125" style="32" customWidth="1"/>
    <col min="4" max="4" width="41.5" style="33" customWidth="1"/>
    <col min="5" max="5" width="2.6640625" style="32" customWidth="1"/>
    <col min="6" max="6" width="33.33203125" style="32" customWidth="1"/>
    <col min="7" max="7" width="19.33203125" style="32" bestFit="1" customWidth="1"/>
    <col min="8" max="11" width="8.83203125" style="32" customWidth="1"/>
    <col min="12" max="12" width="8.83203125" style="32" hidden="1" customWidth="1"/>
    <col min="13" max="16384" width="8.83203125" style="32"/>
  </cols>
  <sheetData>
    <row r="1" spans="1:12" x14ac:dyDescent="0.2">
      <c r="A1" s="61" t="s">
        <v>26</v>
      </c>
      <c r="B1" s="61"/>
      <c r="C1" s="61"/>
      <c r="D1" s="61"/>
      <c r="E1" s="61"/>
      <c r="F1" s="61"/>
      <c r="G1" s="61"/>
    </row>
    <row r="2" spans="1:12" x14ac:dyDescent="0.2">
      <c r="F2" s="34" t="s">
        <v>122</v>
      </c>
    </row>
    <row r="3" spans="1:12" ht="18.75" customHeight="1" x14ac:dyDescent="0.2">
      <c r="A3" s="35" t="s">
        <v>5</v>
      </c>
    </row>
    <row r="4" spans="1:12" x14ac:dyDescent="0.2">
      <c r="A4" s="32" t="s">
        <v>6</v>
      </c>
      <c r="C4" s="32" t="s">
        <v>9</v>
      </c>
    </row>
    <row r="5" spans="1:12" x14ac:dyDescent="0.2">
      <c r="A5" s="32" t="s">
        <v>7</v>
      </c>
      <c r="C5" s="32" t="s">
        <v>10</v>
      </c>
    </row>
    <row r="6" spans="1:12" x14ac:dyDescent="0.2">
      <c r="A6" s="32" t="s">
        <v>8</v>
      </c>
      <c r="C6" s="32" t="s">
        <v>11</v>
      </c>
    </row>
    <row r="8" spans="1:12" x14ac:dyDescent="0.2">
      <c r="A8" s="36" t="s">
        <v>116</v>
      </c>
      <c r="C8" s="33"/>
      <c r="D8" s="36" t="s">
        <v>115</v>
      </c>
      <c r="E8" s="62"/>
      <c r="F8" s="62"/>
    </row>
    <row r="9" spans="1:12" x14ac:dyDescent="0.2">
      <c r="A9" s="2" t="s">
        <v>12</v>
      </c>
      <c r="B9" s="18">
        <v>50</v>
      </c>
      <c r="C9" s="49" t="s">
        <v>25</v>
      </c>
      <c r="D9" s="50" t="s">
        <v>12</v>
      </c>
      <c r="E9" s="63"/>
      <c r="F9" s="63"/>
    </row>
    <row r="10" spans="1:12" x14ac:dyDescent="0.2">
      <c r="A10" s="2" t="s">
        <v>14</v>
      </c>
      <c r="B10" s="19">
        <v>44562</v>
      </c>
      <c r="C10" s="49"/>
      <c r="D10" s="50" t="s">
        <v>14</v>
      </c>
      <c r="E10" s="64"/>
      <c r="F10" s="63"/>
    </row>
    <row r="11" spans="1:12" x14ac:dyDescent="0.2">
      <c r="A11" s="2" t="s">
        <v>15</v>
      </c>
      <c r="B11" s="19">
        <v>44652</v>
      </c>
      <c r="C11" s="49"/>
      <c r="D11" s="50" t="s">
        <v>15</v>
      </c>
      <c r="E11" s="64"/>
      <c r="F11" s="63"/>
    </row>
    <row r="12" spans="1:12" x14ac:dyDescent="0.2">
      <c r="A12" s="2" t="s">
        <v>13</v>
      </c>
      <c r="B12" s="22">
        <f>B11-B10</f>
        <v>90</v>
      </c>
      <c r="C12" s="49" t="s">
        <v>22</v>
      </c>
      <c r="D12" s="2" t="s">
        <v>13</v>
      </c>
      <c r="E12" s="60">
        <f>E11-E10</f>
        <v>0</v>
      </c>
      <c r="F12" s="60">
        <f>F11-F10</f>
        <v>0</v>
      </c>
    </row>
    <row r="13" spans="1:12" x14ac:dyDescent="0.2">
      <c r="A13" s="2" t="s">
        <v>1</v>
      </c>
      <c r="B13" s="18">
        <v>1200</v>
      </c>
      <c r="C13" s="49" t="s">
        <v>41</v>
      </c>
      <c r="D13" s="50" t="s">
        <v>1</v>
      </c>
      <c r="E13" s="63"/>
      <c r="F13" s="63"/>
      <c r="L13" s="32" t="s">
        <v>69</v>
      </c>
    </row>
    <row r="14" spans="1:12" x14ac:dyDescent="0.2">
      <c r="A14" s="2" t="s">
        <v>19</v>
      </c>
      <c r="B14" s="18">
        <v>2500</v>
      </c>
      <c r="C14" s="49" t="s">
        <v>40</v>
      </c>
      <c r="D14" s="50" t="s">
        <v>19</v>
      </c>
      <c r="E14" s="63"/>
      <c r="F14" s="63"/>
      <c r="L14" s="32" t="s">
        <v>70</v>
      </c>
    </row>
    <row r="15" spans="1:12" x14ac:dyDescent="0.2">
      <c r="A15" s="2" t="s">
        <v>130</v>
      </c>
      <c r="B15" s="18" t="s">
        <v>18</v>
      </c>
      <c r="C15" s="49"/>
      <c r="D15" s="50" t="s">
        <v>130</v>
      </c>
      <c r="E15" s="63"/>
      <c r="F15" s="63"/>
      <c r="L15" s="32" t="s">
        <v>65</v>
      </c>
    </row>
    <row r="16" spans="1:12" x14ac:dyDescent="0.2">
      <c r="A16" s="2" t="s">
        <v>17</v>
      </c>
      <c r="B16" s="18">
        <v>1.1000000000000001</v>
      </c>
      <c r="C16" s="49" t="s">
        <v>42</v>
      </c>
      <c r="D16" s="50" t="s">
        <v>17</v>
      </c>
      <c r="E16" s="63"/>
      <c r="F16" s="63"/>
      <c r="L16" s="32" t="s">
        <v>66</v>
      </c>
    </row>
    <row r="17" spans="1:12" x14ac:dyDescent="0.2">
      <c r="A17" s="2" t="s">
        <v>60</v>
      </c>
      <c r="B17" s="18">
        <v>600</v>
      </c>
      <c r="C17" s="49" t="s">
        <v>43</v>
      </c>
      <c r="D17" s="50" t="s">
        <v>60</v>
      </c>
      <c r="E17" s="63"/>
      <c r="F17" s="63"/>
      <c r="L17" s="32" t="s">
        <v>67</v>
      </c>
    </row>
    <row r="18" spans="1:12" x14ac:dyDescent="0.2">
      <c r="A18" s="2" t="s">
        <v>28</v>
      </c>
      <c r="B18" s="18">
        <v>20</v>
      </c>
      <c r="C18" s="49" t="s">
        <v>44</v>
      </c>
      <c r="D18" s="50" t="s">
        <v>28</v>
      </c>
      <c r="E18" s="63"/>
      <c r="F18" s="63"/>
      <c r="L18" s="32" t="s">
        <v>68</v>
      </c>
    </row>
    <row r="19" spans="1:12" x14ac:dyDescent="0.2">
      <c r="A19" s="2" t="s">
        <v>131</v>
      </c>
      <c r="B19" s="20">
        <f>(B16*B17*(B18/B12))/B9</f>
        <v>2.9333333333333331</v>
      </c>
      <c r="C19" s="49"/>
      <c r="D19" s="2" t="s">
        <v>131</v>
      </c>
      <c r="E19" s="65" t="e">
        <f>(E16*E17*(E18/E12))/E9</f>
        <v>#DIV/0!</v>
      </c>
      <c r="F19" s="65" t="e">
        <f>(F16*F17*(F18/F12))/F9</f>
        <v>#DIV/0!</v>
      </c>
      <c r="L19" s="32" t="s">
        <v>71</v>
      </c>
    </row>
    <row r="20" spans="1:12" x14ac:dyDescent="0.2">
      <c r="A20" s="2" t="s">
        <v>132</v>
      </c>
      <c r="B20" s="18" t="s">
        <v>18</v>
      </c>
      <c r="C20" s="49"/>
      <c r="D20" s="50" t="s">
        <v>132</v>
      </c>
      <c r="E20" s="63"/>
      <c r="F20" s="63"/>
      <c r="L20" s="32" t="s">
        <v>72</v>
      </c>
    </row>
    <row r="21" spans="1:12" x14ac:dyDescent="0.2">
      <c r="A21" s="2" t="s">
        <v>17</v>
      </c>
      <c r="B21" s="18">
        <v>1.1000000000000001</v>
      </c>
      <c r="C21" s="49" t="s">
        <v>45</v>
      </c>
      <c r="D21" s="50" t="s">
        <v>17</v>
      </c>
      <c r="E21" s="63"/>
      <c r="F21" s="63"/>
      <c r="L21" s="32" t="s">
        <v>73</v>
      </c>
    </row>
    <row r="22" spans="1:12" x14ac:dyDescent="0.2">
      <c r="A22" s="2" t="s">
        <v>60</v>
      </c>
      <c r="B22" s="18">
        <v>600</v>
      </c>
      <c r="C22" s="49" t="s">
        <v>46</v>
      </c>
      <c r="D22" s="50" t="s">
        <v>60</v>
      </c>
      <c r="E22" s="63"/>
      <c r="F22" s="63"/>
      <c r="L22" s="32" t="s">
        <v>74</v>
      </c>
    </row>
    <row r="23" spans="1:12" x14ac:dyDescent="0.2">
      <c r="A23" s="2" t="s">
        <v>28</v>
      </c>
      <c r="B23" s="18">
        <v>50</v>
      </c>
      <c r="C23" s="49" t="s">
        <v>47</v>
      </c>
      <c r="D23" s="50" t="s">
        <v>28</v>
      </c>
      <c r="E23" s="63"/>
      <c r="F23" s="63"/>
      <c r="L23" s="32" t="s">
        <v>75</v>
      </c>
    </row>
    <row r="24" spans="1:12" x14ac:dyDescent="0.2">
      <c r="A24" s="2" t="s">
        <v>133</v>
      </c>
      <c r="B24" s="20">
        <f>(B21*B22*(B23/B12))/B9</f>
        <v>7.3333333333333339</v>
      </c>
      <c r="C24" s="49"/>
      <c r="D24" s="2" t="s">
        <v>133</v>
      </c>
      <c r="E24" s="65" t="e">
        <f>(E21*E22*(E23/E12))/E9</f>
        <v>#DIV/0!</v>
      </c>
      <c r="F24" s="65" t="e">
        <f>(F21*F22*(F23/F12))/F9</f>
        <v>#DIV/0!</v>
      </c>
      <c r="L24" s="32" t="s">
        <v>76</v>
      </c>
    </row>
    <row r="25" spans="1:12" x14ac:dyDescent="0.2">
      <c r="A25" s="2" t="s">
        <v>134</v>
      </c>
      <c r="B25" s="18" t="s">
        <v>18</v>
      </c>
      <c r="C25" s="49"/>
      <c r="D25" s="50" t="s">
        <v>136</v>
      </c>
      <c r="E25" s="63"/>
      <c r="F25" s="63"/>
    </row>
    <row r="26" spans="1:12" x14ac:dyDescent="0.2">
      <c r="A26" s="2" t="s">
        <v>17</v>
      </c>
      <c r="B26" s="18">
        <v>1.1000000000000001</v>
      </c>
      <c r="C26" s="49" t="s">
        <v>48</v>
      </c>
      <c r="D26" s="50" t="s">
        <v>17</v>
      </c>
      <c r="E26" s="63"/>
      <c r="F26" s="63"/>
    </row>
    <row r="27" spans="1:12" x14ac:dyDescent="0.2">
      <c r="A27" s="2" t="s">
        <v>60</v>
      </c>
      <c r="B27" s="18">
        <v>600</v>
      </c>
      <c r="C27" s="49" t="s">
        <v>49</v>
      </c>
      <c r="D27" s="50" t="s">
        <v>60</v>
      </c>
      <c r="E27" s="63"/>
      <c r="F27" s="63"/>
    </row>
    <row r="28" spans="1:12" x14ac:dyDescent="0.2">
      <c r="A28" s="2" t="s">
        <v>28</v>
      </c>
      <c r="B28" s="18">
        <v>20</v>
      </c>
      <c r="C28" s="49" t="s">
        <v>50</v>
      </c>
      <c r="D28" s="50" t="s">
        <v>28</v>
      </c>
      <c r="E28" s="63"/>
      <c r="F28" s="63"/>
    </row>
    <row r="29" spans="1:12" x14ac:dyDescent="0.2">
      <c r="A29" s="2" t="s">
        <v>135</v>
      </c>
      <c r="B29" s="20">
        <f>(B26*B27*(B28/B12))/B9</f>
        <v>2.9333333333333331</v>
      </c>
      <c r="C29" s="49"/>
      <c r="D29" s="2" t="s">
        <v>135</v>
      </c>
      <c r="E29" s="60" t="e">
        <f>(E26*E27*(E28/E12))/E9</f>
        <v>#DIV/0!</v>
      </c>
      <c r="F29" s="60" t="e">
        <f>(F26*F27*(F28/F12))/F9</f>
        <v>#DIV/0!</v>
      </c>
    </row>
    <row r="30" spans="1:12" x14ac:dyDescent="0.2">
      <c r="A30" s="2" t="s">
        <v>24</v>
      </c>
      <c r="B30" s="22">
        <f>((B14-B13)/B12)+B19+B24+B29</f>
        <v>27.644444444444442</v>
      </c>
      <c r="C30" s="49"/>
      <c r="D30" s="51" t="s">
        <v>24</v>
      </c>
      <c r="E30" s="67" t="e">
        <f>((E14-E13)/E12)+E19+E24+E29</f>
        <v>#DIV/0!</v>
      </c>
      <c r="F30" s="67" t="e">
        <f>((F14-F13)/F12)+F19+F24+F29</f>
        <v>#DIV/0!</v>
      </c>
    </row>
    <row r="31" spans="1:12" x14ac:dyDescent="0.2">
      <c r="C31" s="33"/>
      <c r="D31" s="62"/>
      <c r="E31" s="62"/>
    </row>
    <row r="32" spans="1:12" x14ac:dyDescent="0.2">
      <c r="A32" s="66" t="s">
        <v>62</v>
      </c>
      <c r="B32" s="66"/>
      <c r="C32" s="66"/>
      <c r="D32" s="66"/>
      <c r="E32" s="66"/>
      <c r="F32" s="66"/>
    </row>
    <row r="33" spans="1:6" x14ac:dyDescent="0.2">
      <c r="A33" s="66"/>
      <c r="B33" s="66"/>
      <c r="C33" s="66"/>
      <c r="D33" s="66"/>
      <c r="E33" s="66"/>
      <c r="F33" s="66"/>
    </row>
    <row r="34" spans="1:6" x14ac:dyDescent="0.2">
      <c r="A34" s="66" t="s">
        <v>63</v>
      </c>
      <c r="B34" s="66"/>
      <c r="C34" s="66"/>
      <c r="D34" s="66"/>
      <c r="E34" s="66"/>
      <c r="F34" s="66"/>
    </row>
    <row r="35" spans="1:6" x14ac:dyDescent="0.2">
      <c r="A35" s="66"/>
      <c r="B35" s="66"/>
      <c r="C35" s="66"/>
      <c r="D35" s="66"/>
      <c r="E35" s="66"/>
      <c r="F35" s="66"/>
    </row>
    <row r="36" spans="1:6" x14ac:dyDescent="0.2">
      <c r="A36" s="66" t="s">
        <v>64</v>
      </c>
      <c r="B36" s="66"/>
      <c r="C36" s="66"/>
      <c r="D36" s="66"/>
      <c r="E36" s="66"/>
      <c r="F36" s="66"/>
    </row>
    <row r="37" spans="1:6" x14ac:dyDescent="0.2">
      <c r="A37" s="66"/>
      <c r="B37" s="66"/>
      <c r="C37" s="66"/>
      <c r="D37" s="66"/>
      <c r="E37" s="66"/>
      <c r="F37" s="66"/>
    </row>
    <row r="38" spans="1:6" ht="27.75" customHeight="1" x14ac:dyDescent="0.2">
      <c r="A38" s="66" t="s">
        <v>51</v>
      </c>
      <c r="B38" s="66"/>
      <c r="C38" s="66"/>
      <c r="D38" s="66"/>
      <c r="E38" s="66"/>
      <c r="F38" s="66"/>
    </row>
    <row r="40" spans="1:6" x14ac:dyDescent="0.2">
      <c r="A40" s="39" t="s">
        <v>52</v>
      </c>
    </row>
  </sheetData>
  <sheetProtection algorithmName="SHA-512" hashValue="QzH9JoCzMWl51qKFfvoCaajWl/5444yXX43ZlUsdgxSHr0xMQvPEQiQS/dpbK3IGkRFjLaVXxde50aS81Zo/bw==" saltValue="yWQNPwF2KVzY+ZEPF9tJSA==" spinCount="100000" sheet="1" objects="1" scenarios="1"/>
  <mergeCells count="29">
    <mergeCell ref="A38:F38"/>
    <mergeCell ref="E30:F30"/>
    <mergeCell ref="D31:E31"/>
    <mergeCell ref="A32:F33"/>
    <mergeCell ref="A34:F35"/>
    <mergeCell ref="A36:F37"/>
    <mergeCell ref="E25:F25"/>
    <mergeCell ref="E26:F26"/>
    <mergeCell ref="E27:F27"/>
    <mergeCell ref="E28:F28"/>
    <mergeCell ref="E29:F29"/>
    <mergeCell ref="E24:F24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12:F12"/>
    <mergeCell ref="A1:G1"/>
    <mergeCell ref="E8:F8"/>
    <mergeCell ref="E9:F9"/>
    <mergeCell ref="E10:F10"/>
    <mergeCell ref="E11:F11"/>
  </mergeCells>
  <phoneticPr fontId="0" type="noConversion"/>
  <dataValidations count="1">
    <dataValidation type="list" allowBlank="1" showInputMessage="1" showErrorMessage="1" sqref="E15:F15 E20:F20 E25:F25" xr:uid="{00000000-0002-0000-0100-000000000000}">
      <formula1>$L$12:$L$24</formula1>
    </dataValidation>
  </dataValidations>
  <pageMargins left="0.37" right="0.5" top="0.54" bottom="0.56999999999999995" header="0.5" footer="0.5"/>
  <pageSetup paperSize="9" scale="94" orientation="landscape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0"/>
  <sheetViews>
    <sheetView workbookViewId="0">
      <selection activeCell="A20" sqref="A20"/>
    </sheetView>
  </sheetViews>
  <sheetFormatPr baseColWidth="10" defaultColWidth="8.83203125" defaultRowHeight="18" x14ac:dyDescent="0.2"/>
  <cols>
    <col min="1" max="1" width="49.5" style="32" customWidth="1"/>
    <col min="2" max="2" width="19.5" style="32" customWidth="1"/>
    <col min="3" max="3" width="4.83203125" style="32" customWidth="1"/>
    <col min="4" max="4" width="4" style="33" customWidth="1"/>
    <col min="5" max="5" width="2.6640625" style="32" customWidth="1"/>
    <col min="6" max="6" width="49.1640625" style="32" customWidth="1"/>
    <col min="7" max="7" width="19.33203125" style="32" bestFit="1" customWidth="1"/>
    <col min="8" max="16384" width="8.83203125" style="32"/>
  </cols>
  <sheetData>
    <row r="1" spans="1:7" x14ac:dyDescent="0.2">
      <c r="A1" s="61" t="s">
        <v>29</v>
      </c>
      <c r="B1" s="61"/>
      <c r="C1" s="61"/>
      <c r="D1" s="61"/>
      <c r="E1" s="61"/>
      <c r="F1" s="61"/>
      <c r="G1" s="61"/>
    </row>
    <row r="3" spans="1:7" ht="18.75" customHeight="1" x14ac:dyDescent="0.2">
      <c r="A3" s="35" t="s">
        <v>5</v>
      </c>
      <c r="F3" s="68" t="s">
        <v>123</v>
      </c>
      <c r="G3" s="68"/>
    </row>
    <row r="4" spans="1:7" x14ac:dyDescent="0.2">
      <c r="A4" s="32" t="s">
        <v>30</v>
      </c>
    </row>
    <row r="5" spans="1:7" x14ac:dyDescent="0.2">
      <c r="A5" s="32" t="s">
        <v>31</v>
      </c>
    </row>
    <row r="8" spans="1:7" x14ac:dyDescent="0.2">
      <c r="A8" s="36" t="s">
        <v>116</v>
      </c>
      <c r="F8" s="36" t="s">
        <v>115</v>
      </c>
    </row>
    <row r="9" spans="1:7" ht="22.25" customHeight="1" x14ac:dyDescent="0.2">
      <c r="A9" s="2" t="s">
        <v>32</v>
      </c>
      <c r="B9" s="2">
        <v>250</v>
      </c>
      <c r="D9" s="33" t="s">
        <v>4</v>
      </c>
      <c r="F9" s="50" t="s">
        <v>32</v>
      </c>
      <c r="G9" s="37"/>
    </row>
    <row r="10" spans="1:7" ht="22.25" customHeight="1" x14ac:dyDescent="0.2">
      <c r="A10" s="2" t="s">
        <v>14</v>
      </c>
      <c r="B10" s="52">
        <v>44562</v>
      </c>
      <c r="F10" s="2" t="s">
        <v>14</v>
      </c>
      <c r="G10" s="41">
        <f>+PGR!E10</f>
        <v>0</v>
      </c>
    </row>
    <row r="11" spans="1:7" ht="22.25" customHeight="1" x14ac:dyDescent="0.2">
      <c r="A11" s="2" t="s">
        <v>15</v>
      </c>
      <c r="B11" s="52">
        <v>44652</v>
      </c>
      <c r="F11" s="2" t="s">
        <v>15</v>
      </c>
      <c r="G11" s="41">
        <f>+PGR!E11</f>
        <v>0</v>
      </c>
    </row>
    <row r="12" spans="1:7" ht="22.25" customHeight="1" x14ac:dyDescent="0.2">
      <c r="A12" s="2" t="s">
        <v>13</v>
      </c>
      <c r="B12" s="21">
        <f>+B11-B10</f>
        <v>90</v>
      </c>
      <c r="D12" s="33" t="s">
        <v>3</v>
      </c>
      <c r="F12" s="2" t="s">
        <v>13</v>
      </c>
      <c r="G12" s="42">
        <f>+G11-G10</f>
        <v>0</v>
      </c>
    </row>
    <row r="13" spans="1:7" ht="22.25" customHeight="1" thickBot="1" x14ac:dyDescent="0.25">
      <c r="A13" s="2" t="s">
        <v>24</v>
      </c>
      <c r="B13" s="21">
        <v>28</v>
      </c>
      <c r="D13" s="33" t="s">
        <v>2</v>
      </c>
      <c r="F13" s="2" t="s">
        <v>24</v>
      </c>
      <c r="G13" s="31" t="e">
        <f>+PGR!E30</f>
        <v>#DIV/0!</v>
      </c>
    </row>
    <row r="14" spans="1:7" ht="21.75" customHeight="1" thickTop="1" thickBot="1" x14ac:dyDescent="0.25">
      <c r="A14" s="23" t="s">
        <v>33</v>
      </c>
      <c r="B14" s="53">
        <f>+(B13*B12)/B9</f>
        <v>10.08</v>
      </c>
      <c r="F14" s="54" t="s">
        <v>33</v>
      </c>
      <c r="G14" s="43" t="e">
        <f>+(G13*G12)/G9</f>
        <v>#DIV/0!</v>
      </c>
    </row>
    <row r="15" spans="1:7" ht="19" thickTop="1" x14ac:dyDescent="0.2"/>
    <row r="16" spans="1:7" ht="27" customHeight="1" x14ac:dyDescent="0.2">
      <c r="A16" s="32" t="s">
        <v>53</v>
      </c>
    </row>
    <row r="17" spans="1:6" ht="25.5" customHeight="1" x14ac:dyDescent="0.2"/>
    <row r="18" spans="1:6" x14ac:dyDescent="0.2">
      <c r="A18" s="40" t="s">
        <v>54</v>
      </c>
      <c r="B18" s="40"/>
      <c r="C18" s="40"/>
      <c r="D18" s="40"/>
      <c r="E18" s="40"/>
      <c r="F18" s="40"/>
    </row>
    <row r="19" spans="1:6" x14ac:dyDescent="0.2">
      <c r="A19" s="40" t="s">
        <v>55</v>
      </c>
      <c r="B19" s="40"/>
      <c r="C19" s="40"/>
      <c r="D19" s="40"/>
      <c r="E19" s="40"/>
      <c r="F19" s="40"/>
    </row>
    <row r="20" spans="1:6" x14ac:dyDescent="0.2">
      <c r="A20" s="40" t="s">
        <v>137</v>
      </c>
      <c r="B20" s="40"/>
      <c r="C20" s="40"/>
      <c r="D20" s="40"/>
      <c r="E20" s="40"/>
      <c r="F20" s="40"/>
    </row>
  </sheetData>
  <sheetProtection algorithmName="SHA-512" hashValue="jBIAREWyabEJ9RZbSxfXNH49sH++IPsMo9LsCzcfCkvbm89ikZyxcgQpdtreAGVyiAr+piqeKAo9Q/7pLGZaOg==" saltValue="Vj8BrCkrcfTTZ7yq9W4quA==" spinCount="100000" sheet="1" objects="1" scenarios="1"/>
  <mergeCells count="2">
    <mergeCell ref="A1:G1"/>
    <mergeCell ref="F3:G3"/>
  </mergeCells>
  <phoneticPr fontId="0" type="noConversion"/>
  <pageMargins left="0.75" right="0.75" top="1" bottom="1" header="0.5" footer="0.5"/>
  <pageSetup paperSize="9" scale="89" orientation="landscape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9"/>
  <sheetViews>
    <sheetView workbookViewId="0">
      <selection activeCell="A22" sqref="A22"/>
    </sheetView>
  </sheetViews>
  <sheetFormatPr baseColWidth="10" defaultColWidth="8.83203125" defaultRowHeight="18" x14ac:dyDescent="0.2"/>
  <cols>
    <col min="1" max="1" width="49.5" style="32" customWidth="1"/>
    <col min="2" max="2" width="19.5" style="32" customWidth="1"/>
    <col min="3" max="3" width="4.83203125" style="32" customWidth="1"/>
    <col min="4" max="4" width="4" style="32" customWidth="1"/>
    <col min="5" max="5" width="2.6640625" style="32" customWidth="1"/>
    <col min="6" max="6" width="49.1640625" style="32" customWidth="1"/>
    <col min="7" max="7" width="19.33203125" style="32" bestFit="1" customWidth="1"/>
    <col min="8" max="16384" width="8.83203125" style="32"/>
  </cols>
  <sheetData>
    <row r="1" spans="1:7" x14ac:dyDescent="0.2">
      <c r="A1" s="61" t="s">
        <v>34</v>
      </c>
      <c r="B1" s="61"/>
      <c r="C1" s="61"/>
      <c r="D1" s="61"/>
      <c r="E1" s="61"/>
      <c r="F1" s="61"/>
      <c r="G1" s="61"/>
    </row>
    <row r="3" spans="1:7" ht="18.75" customHeight="1" x14ac:dyDescent="0.2">
      <c r="A3" s="35" t="s">
        <v>5</v>
      </c>
      <c r="F3" s="68" t="s">
        <v>123</v>
      </c>
      <c r="G3" s="68"/>
    </row>
    <row r="4" spans="1:7" x14ac:dyDescent="0.2">
      <c r="A4" s="32" t="s">
        <v>35</v>
      </c>
    </row>
    <row r="5" spans="1:7" x14ac:dyDescent="0.2">
      <c r="A5" s="32" t="s">
        <v>31</v>
      </c>
    </row>
    <row r="8" spans="1:7" x14ac:dyDescent="0.2">
      <c r="A8" s="36" t="s">
        <v>116</v>
      </c>
      <c r="F8" s="36" t="s">
        <v>115</v>
      </c>
    </row>
    <row r="9" spans="1:7" ht="22.25" customHeight="1" x14ac:dyDescent="0.2">
      <c r="A9" s="2" t="s">
        <v>36</v>
      </c>
      <c r="B9" s="2">
        <v>13.1</v>
      </c>
      <c r="D9" s="33" t="s">
        <v>2</v>
      </c>
      <c r="F9" s="2" t="s">
        <v>36</v>
      </c>
      <c r="G9" s="30" t="e">
        <f>+PGR!E19+PGR!E24+PGR!E29</f>
        <v>#DIV/0!</v>
      </c>
    </row>
    <row r="10" spans="1:7" ht="22.25" customHeight="1" x14ac:dyDescent="0.2">
      <c r="A10" s="2" t="s">
        <v>14</v>
      </c>
      <c r="B10" s="52">
        <v>44562</v>
      </c>
      <c r="D10" s="33"/>
      <c r="F10" s="2" t="s">
        <v>14</v>
      </c>
      <c r="G10" s="41">
        <f>+PGR!E10</f>
        <v>0</v>
      </c>
    </row>
    <row r="11" spans="1:7" ht="22.25" customHeight="1" x14ac:dyDescent="0.2">
      <c r="A11" s="2" t="s">
        <v>15</v>
      </c>
      <c r="B11" s="52">
        <v>44652</v>
      </c>
      <c r="D11" s="33"/>
      <c r="F11" s="2" t="s">
        <v>15</v>
      </c>
      <c r="G11" s="41">
        <f>+PGR!E11</f>
        <v>0</v>
      </c>
    </row>
    <row r="12" spans="1:7" ht="22.25" customHeight="1" x14ac:dyDescent="0.2">
      <c r="A12" s="2" t="s">
        <v>13</v>
      </c>
      <c r="B12" s="21">
        <f>+B11-B10</f>
        <v>90</v>
      </c>
      <c r="D12" s="33"/>
      <c r="F12" s="2" t="s">
        <v>13</v>
      </c>
      <c r="G12" s="31">
        <f>+G11-G10</f>
        <v>0</v>
      </c>
    </row>
    <row r="13" spans="1:7" ht="22.25" customHeight="1" thickBot="1" x14ac:dyDescent="0.25">
      <c r="A13" s="2" t="s">
        <v>24</v>
      </c>
      <c r="B13" s="21">
        <v>28</v>
      </c>
      <c r="D13" s="33" t="s">
        <v>3</v>
      </c>
      <c r="F13" s="2" t="s">
        <v>24</v>
      </c>
      <c r="G13" s="31" t="e">
        <f>+PGR!E30</f>
        <v>#DIV/0!</v>
      </c>
    </row>
    <row r="14" spans="1:7" ht="21.75" customHeight="1" thickTop="1" thickBot="1" x14ac:dyDescent="0.25">
      <c r="A14" s="23" t="s">
        <v>37</v>
      </c>
      <c r="B14" s="53">
        <f>+(B9/B13)*100</f>
        <v>46.785714285714285</v>
      </c>
      <c r="F14" s="54" t="s">
        <v>37</v>
      </c>
      <c r="G14" s="43" t="e">
        <f>+(G9/G13)*100</f>
        <v>#DIV/0!</v>
      </c>
    </row>
    <row r="15" spans="1:7" ht="19" thickTop="1" x14ac:dyDescent="0.2"/>
    <row r="16" spans="1:7" ht="27" customHeight="1" x14ac:dyDescent="0.2">
      <c r="A16" s="32" t="s">
        <v>58</v>
      </c>
    </row>
    <row r="17" spans="1:1" ht="25.5" customHeight="1" x14ac:dyDescent="0.2"/>
    <row r="18" spans="1:1" x14ac:dyDescent="0.2">
      <c r="A18" s="44" t="s">
        <v>56</v>
      </c>
    </row>
    <row r="19" spans="1:1" x14ac:dyDescent="0.2">
      <c r="A19" s="44" t="s">
        <v>57</v>
      </c>
    </row>
  </sheetData>
  <sheetProtection algorithmName="SHA-512" hashValue="O2jeVbYX+8D8GJfBDY0lOawmMM6oyOomgq5ILFMfHxEqcpYwQ3o8s8eXlEcOhW1NBTlbJyR6h2NxeCpGvu80qw==" saltValue="qVvDTR53/CpK9A0df+0xQg==" spinCount="100000" sheet="1" objects="1" scenarios="1"/>
  <mergeCells count="2">
    <mergeCell ref="A1:G1"/>
    <mergeCell ref="F3:G3"/>
  </mergeCells>
  <phoneticPr fontId="4" type="noConversion"/>
  <pageMargins left="0.75" right="0.75" top="1" bottom="1" header="0.5" footer="0.5"/>
  <pageSetup paperSize="9" scale="89" orientation="landscape" verticalDpi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24"/>
  <sheetViews>
    <sheetView workbookViewId="0">
      <selection activeCell="B6" sqref="B6"/>
    </sheetView>
  </sheetViews>
  <sheetFormatPr baseColWidth="10" defaultColWidth="8.83203125" defaultRowHeight="18" x14ac:dyDescent="0.2"/>
  <cols>
    <col min="1" max="1" width="49.5" style="32" customWidth="1"/>
    <col min="2" max="2" width="19.5" style="32" customWidth="1"/>
    <col min="3" max="3" width="4.83203125" style="32" customWidth="1"/>
    <col min="4" max="4" width="4" style="33" customWidth="1"/>
    <col min="5" max="5" width="2.6640625" style="32" customWidth="1"/>
    <col min="6" max="6" width="49.1640625" style="32" customWidth="1"/>
    <col min="7" max="7" width="19.33203125" style="32" bestFit="1" customWidth="1"/>
    <col min="8" max="13" width="8.83203125" style="32" customWidth="1"/>
    <col min="14" max="14" width="9.5" style="32" hidden="1" customWidth="1"/>
    <col min="15" max="16384" width="8.83203125" style="32"/>
  </cols>
  <sheetData>
    <row r="1" spans="1:14" x14ac:dyDescent="0.2">
      <c r="A1" s="61" t="s">
        <v>23</v>
      </c>
      <c r="B1" s="61"/>
      <c r="C1" s="61"/>
      <c r="D1" s="61"/>
      <c r="E1" s="61"/>
      <c r="F1" s="61"/>
      <c r="G1" s="61"/>
    </row>
    <row r="2" spans="1:14" x14ac:dyDescent="0.2">
      <c r="F2" s="68" t="s">
        <v>123</v>
      </c>
      <c r="G2" s="68"/>
    </row>
    <row r="3" spans="1:14" ht="18.75" customHeight="1" x14ac:dyDescent="0.2">
      <c r="A3" s="35" t="s">
        <v>5</v>
      </c>
    </row>
    <row r="4" spans="1:14" x14ac:dyDescent="0.2">
      <c r="A4" s="32" t="s">
        <v>108</v>
      </c>
      <c r="C4" s="32" t="s">
        <v>9</v>
      </c>
    </row>
    <row r="5" spans="1:14" x14ac:dyDescent="0.2">
      <c r="A5" s="32" t="s">
        <v>7</v>
      </c>
      <c r="C5" s="32" t="s">
        <v>10</v>
      </c>
    </row>
    <row r="6" spans="1:14" x14ac:dyDescent="0.2">
      <c r="A6" s="32" t="s">
        <v>27</v>
      </c>
      <c r="C6" s="32" t="s">
        <v>11</v>
      </c>
    </row>
    <row r="8" spans="1:14" x14ac:dyDescent="0.2">
      <c r="A8" s="36" t="s">
        <v>116</v>
      </c>
      <c r="F8" s="36" t="s">
        <v>115</v>
      </c>
    </row>
    <row r="9" spans="1:14" x14ac:dyDescent="0.2">
      <c r="A9" s="2" t="s">
        <v>109</v>
      </c>
      <c r="B9" s="2">
        <v>50</v>
      </c>
      <c r="C9" s="55"/>
      <c r="D9" s="49" t="s">
        <v>40</v>
      </c>
      <c r="E9" s="55"/>
      <c r="F9" s="50" t="s">
        <v>109</v>
      </c>
      <c r="G9" s="37"/>
    </row>
    <row r="10" spans="1:14" ht="22.25" customHeight="1" x14ac:dyDescent="0.2">
      <c r="A10" s="2" t="s">
        <v>14</v>
      </c>
      <c r="B10" s="52">
        <v>44652</v>
      </c>
      <c r="C10" s="55"/>
      <c r="D10" s="49"/>
      <c r="E10" s="55"/>
      <c r="F10" s="50" t="s">
        <v>14</v>
      </c>
      <c r="G10" s="38"/>
      <c r="N10" s="32" t="s">
        <v>69</v>
      </c>
    </row>
    <row r="11" spans="1:14" ht="22.25" customHeight="1" x14ac:dyDescent="0.2">
      <c r="A11" s="2" t="s">
        <v>15</v>
      </c>
      <c r="B11" s="52">
        <v>44835</v>
      </c>
      <c r="C11" s="55"/>
      <c r="D11" s="49"/>
      <c r="E11" s="55"/>
      <c r="F11" s="50" t="s">
        <v>15</v>
      </c>
      <c r="G11" s="38"/>
      <c r="N11" s="32" t="s">
        <v>70</v>
      </c>
    </row>
    <row r="12" spans="1:14" ht="22.25" customHeight="1" x14ac:dyDescent="0.2">
      <c r="A12" s="2" t="s">
        <v>13</v>
      </c>
      <c r="B12" s="21">
        <f>+B11-B10</f>
        <v>183</v>
      </c>
      <c r="C12" s="55"/>
      <c r="D12" s="49" t="s">
        <v>4</v>
      </c>
      <c r="E12" s="55"/>
      <c r="F12" s="2" t="s">
        <v>13</v>
      </c>
      <c r="G12" s="31">
        <f>+G11-G10</f>
        <v>0</v>
      </c>
      <c r="N12" s="32" t="s">
        <v>65</v>
      </c>
    </row>
    <row r="13" spans="1:14" ht="22.25" customHeight="1" x14ac:dyDescent="0.2">
      <c r="A13" s="2" t="s">
        <v>1</v>
      </c>
      <c r="B13" s="21">
        <v>2500</v>
      </c>
      <c r="C13" s="55"/>
      <c r="D13" s="49" t="s">
        <v>2</v>
      </c>
      <c r="E13" s="55"/>
      <c r="F13" s="50" t="s">
        <v>1</v>
      </c>
      <c r="G13" s="45"/>
      <c r="N13" s="32" t="s">
        <v>66</v>
      </c>
    </row>
    <row r="14" spans="1:14" ht="22.25" customHeight="1" x14ac:dyDescent="0.2">
      <c r="A14" s="2" t="s">
        <v>20</v>
      </c>
      <c r="B14" s="21">
        <v>1000</v>
      </c>
      <c r="C14" s="55"/>
      <c r="D14" s="49" t="s">
        <v>3</v>
      </c>
      <c r="E14" s="55"/>
      <c r="F14" s="50" t="s">
        <v>20</v>
      </c>
      <c r="G14" s="45"/>
      <c r="N14" s="32" t="s">
        <v>67</v>
      </c>
    </row>
    <row r="15" spans="1:14" ht="21.75" customHeight="1" x14ac:dyDescent="0.2">
      <c r="A15" s="2" t="s">
        <v>24</v>
      </c>
      <c r="B15" s="56">
        <v>3</v>
      </c>
      <c r="C15" s="55"/>
      <c r="D15" s="49" t="s">
        <v>22</v>
      </c>
      <c r="E15" s="55"/>
      <c r="F15" s="50" t="s">
        <v>24</v>
      </c>
      <c r="G15" s="46"/>
      <c r="N15" s="32" t="s">
        <v>68</v>
      </c>
    </row>
    <row r="16" spans="1:14" ht="21.75" customHeight="1" x14ac:dyDescent="0.2">
      <c r="A16" s="2" t="s">
        <v>21</v>
      </c>
      <c r="B16" s="56">
        <f>+((B13-B14)/B12)+B15</f>
        <v>11.196721311475409</v>
      </c>
      <c r="C16" s="55"/>
      <c r="D16" s="49"/>
      <c r="E16" s="55"/>
      <c r="F16" s="2" t="s">
        <v>21</v>
      </c>
      <c r="G16" s="30" t="e">
        <f>+((G13-G14)/G12)+G15</f>
        <v>#DIV/0!</v>
      </c>
      <c r="N16" s="32" t="s">
        <v>71</v>
      </c>
    </row>
    <row r="17" spans="1:14" ht="22.25" customHeight="1" x14ac:dyDescent="0.2">
      <c r="A17" s="2" t="s">
        <v>16</v>
      </c>
      <c r="B17" s="18" t="s">
        <v>18</v>
      </c>
      <c r="C17" s="55"/>
      <c r="D17" s="49"/>
      <c r="E17" s="55"/>
      <c r="F17" s="50" t="s">
        <v>16</v>
      </c>
      <c r="G17" s="37"/>
      <c r="N17" s="32" t="s">
        <v>72</v>
      </c>
    </row>
    <row r="18" spans="1:14" ht="22.25" customHeight="1" x14ac:dyDescent="0.2">
      <c r="A18" s="2" t="s">
        <v>17</v>
      </c>
      <c r="B18" s="56">
        <v>1.1000000000000001</v>
      </c>
      <c r="C18" s="55"/>
      <c r="D18" s="49" t="s">
        <v>25</v>
      </c>
      <c r="E18" s="55"/>
      <c r="F18" s="50" t="s">
        <v>17</v>
      </c>
      <c r="G18" s="46"/>
      <c r="N18" s="32" t="s">
        <v>73</v>
      </c>
    </row>
    <row r="19" spans="1:14" ht="22.25" customHeight="1" thickBot="1" x14ac:dyDescent="0.25">
      <c r="A19" s="25" t="s">
        <v>59</v>
      </c>
      <c r="B19" s="57">
        <f>+B16/B18</f>
        <v>10.178837555886735</v>
      </c>
      <c r="C19" s="55"/>
      <c r="D19" s="49"/>
      <c r="E19" s="55"/>
      <c r="F19" s="25" t="s">
        <v>59</v>
      </c>
      <c r="G19" s="47" t="e">
        <f>+G16/G18</f>
        <v>#DIV/0!</v>
      </c>
      <c r="N19" s="32" t="s">
        <v>74</v>
      </c>
    </row>
    <row r="20" spans="1:14" ht="22.25" customHeight="1" thickTop="1" thickBot="1" x14ac:dyDescent="0.25">
      <c r="A20" s="23" t="s">
        <v>60</v>
      </c>
      <c r="B20" s="58">
        <f>+B19*B9</f>
        <v>508.94187779433679</v>
      </c>
      <c r="C20" s="55"/>
      <c r="D20" s="49"/>
      <c r="E20" s="55"/>
      <c r="F20" s="54" t="s">
        <v>60</v>
      </c>
      <c r="G20" s="48" t="e">
        <f>+G19*G9</f>
        <v>#DIV/0!</v>
      </c>
      <c r="N20" s="32" t="s">
        <v>75</v>
      </c>
    </row>
    <row r="21" spans="1:14" ht="19" thickTop="1" x14ac:dyDescent="0.2">
      <c r="N21" s="32" t="s">
        <v>76</v>
      </c>
    </row>
    <row r="22" spans="1:14" ht="24" customHeight="1" x14ac:dyDescent="0.2">
      <c r="A22" s="32" t="s">
        <v>38</v>
      </c>
    </row>
    <row r="23" spans="1:14" ht="27" customHeight="1" x14ac:dyDescent="0.2">
      <c r="A23" s="32" t="s">
        <v>39</v>
      </c>
    </row>
    <row r="24" spans="1:14" ht="27" customHeight="1" x14ac:dyDescent="0.2">
      <c r="A24" s="32" t="s">
        <v>61</v>
      </c>
    </row>
  </sheetData>
  <sheetProtection algorithmName="SHA-512" hashValue="DN/LL7nvw6cByWp8/+9Xyz4V2oEP06y3bV7mj/ETQiC6JfBddhxH+NaeSyn811FvBfxX2q81wz9g0jI9udmvxQ==" saltValue="N2Xz9PVFlaNAsYTyCPXadg==" spinCount="100000" sheet="1" objects="1" scenarios="1"/>
  <mergeCells count="2">
    <mergeCell ref="A1:G1"/>
    <mergeCell ref="F2:G2"/>
  </mergeCells>
  <phoneticPr fontId="0" type="noConversion"/>
  <dataValidations count="2">
    <dataValidation type="list" allowBlank="1" showInputMessage="1" showErrorMessage="1" sqref="B17" xr:uid="{00000000-0002-0000-0400-000000000000}">
      <formula1>#REF!</formula1>
    </dataValidation>
    <dataValidation type="list" allowBlank="1" showInputMessage="1" showErrorMessage="1" sqref="G17" xr:uid="{00000000-0002-0000-0400-000001000000}">
      <formula1>$N$9:$N$21</formula1>
    </dataValidation>
  </dataValidations>
  <pageMargins left="0.4" right="0.25" top="0.6" bottom="0.63" header="0.5" footer="0.5"/>
  <pageSetup paperSize="9" scale="94" orientation="landscape" horizontalDpi="400" verticalDpi="4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78"/>
  <sheetViews>
    <sheetView workbookViewId="0">
      <selection sqref="A1:B1"/>
    </sheetView>
  </sheetViews>
  <sheetFormatPr baseColWidth="10" defaultColWidth="9.1640625" defaultRowHeight="13" x14ac:dyDescent="0.15"/>
  <cols>
    <col min="1" max="1" width="41.6640625" customWidth="1"/>
    <col min="2" max="2" width="27.6640625" customWidth="1"/>
    <col min="3" max="3" width="25.1640625" customWidth="1"/>
  </cols>
  <sheetData>
    <row r="1" spans="1:3" ht="19" thickBot="1" x14ac:dyDescent="0.25">
      <c r="A1" s="71" t="s">
        <v>80</v>
      </c>
      <c r="B1" s="71"/>
    </row>
    <row r="2" spans="1:3" ht="18" x14ac:dyDescent="0.15">
      <c r="A2" s="7" t="s">
        <v>81</v>
      </c>
      <c r="B2" s="8" t="s">
        <v>83</v>
      </c>
      <c r="C2" s="69" t="s">
        <v>85</v>
      </c>
    </row>
    <row r="3" spans="1:3" ht="19" thickBot="1" x14ac:dyDescent="0.2">
      <c r="A3" s="9" t="s">
        <v>82</v>
      </c>
      <c r="B3" s="10" t="s">
        <v>84</v>
      </c>
      <c r="C3" s="70"/>
    </row>
    <row r="4" spans="1:3" ht="19" thickBot="1" x14ac:dyDescent="0.2">
      <c r="A4" s="11">
        <v>200</v>
      </c>
      <c r="B4" s="12">
        <v>0</v>
      </c>
      <c r="C4" s="16">
        <v>3.5</v>
      </c>
    </row>
    <row r="5" spans="1:3" ht="19" thickBot="1" x14ac:dyDescent="0.2">
      <c r="A5" s="11">
        <v>250</v>
      </c>
      <c r="B5" s="12">
        <v>0</v>
      </c>
      <c r="C5" s="16">
        <v>4.5</v>
      </c>
    </row>
    <row r="6" spans="1:3" ht="19" thickBot="1" x14ac:dyDescent="0.2">
      <c r="A6" s="11">
        <v>300</v>
      </c>
      <c r="B6" s="12">
        <v>0</v>
      </c>
      <c r="C6" s="16">
        <v>5.5</v>
      </c>
    </row>
    <row r="7" spans="1:3" ht="19" thickBot="1" x14ac:dyDescent="0.2">
      <c r="A7" s="11">
        <v>350</v>
      </c>
      <c r="B7" s="12">
        <v>0</v>
      </c>
      <c r="C7" s="16">
        <v>6.5</v>
      </c>
    </row>
    <row r="8" spans="1:3" ht="19" thickBot="1" x14ac:dyDescent="0.2">
      <c r="A8" s="11">
        <v>400</v>
      </c>
      <c r="B8" s="12">
        <v>0</v>
      </c>
      <c r="C8" s="16">
        <v>7.5</v>
      </c>
    </row>
    <row r="9" spans="1:3" ht="19" thickBot="1" x14ac:dyDescent="0.2">
      <c r="A9" s="11"/>
      <c r="B9" s="12"/>
      <c r="C9" s="16"/>
    </row>
    <row r="10" spans="1:3" ht="19" thickBot="1" x14ac:dyDescent="0.2">
      <c r="A10" s="11">
        <v>200</v>
      </c>
      <c r="B10" s="12">
        <v>0.5</v>
      </c>
      <c r="C10" s="16">
        <v>6</v>
      </c>
    </row>
    <row r="11" spans="1:3" ht="19" thickBot="1" x14ac:dyDescent="0.2">
      <c r="A11" s="11">
        <v>250</v>
      </c>
      <c r="B11" s="12">
        <v>0.5</v>
      </c>
      <c r="C11" s="16">
        <v>7</v>
      </c>
    </row>
    <row r="12" spans="1:3" ht="19" thickBot="1" x14ac:dyDescent="0.2">
      <c r="A12" s="11">
        <v>300</v>
      </c>
      <c r="B12" s="12">
        <v>0.5</v>
      </c>
      <c r="C12" s="16">
        <v>8</v>
      </c>
    </row>
    <row r="13" spans="1:3" ht="19" thickBot="1" x14ac:dyDescent="0.2">
      <c r="A13" s="11">
        <v>350</v>
      </c>
      <c r="B13" s="12">
        <v>0.5</v>
      </c>
      <c r="C13" s="16">
        <v>9</v>
      </c>
    </row>
    <row r="14" spans="1:3" ht="19" thickBot="1" x14ac:dyDescent="0.2">
      <c r="A14" s="11">
        <v>400</v>
      </c>
      <c r="B14" s="12">
        <v>0.5</v>
      </c>
      <c r="C14" s="16">
        <v>10</v>
      </c>
    </row>
    <row r="15" spans="1:3" ht="19" thickBot="1" x14ac:dyDescent="0.2">
      <c r="A15" s="11"/>
      <c r="B15" s="12"/>
      <c r="C15" s="16"/>
    </row>
    <row r="16" spans="1:3" ht="19" thickBot="1" x14ac:dyDescent="0.2">
      <c r="A16" s="11">
        <v>200</v>
      </c>
      <c r="B16" s="12">
        <v>1</v>
      </c>
      <c r="C16" s="16" t="s">
        <v>86</v>
      </c>
    </row>
    <row r="17" spans="1:3" ht="19" thickBot="1" x14ac:dyDescent="0.2">
      <c r="A17" s="11">
        <v>250</v>
      </c>
      <c r="B17" s="12">
        <v>1</v>
      </c>
      <c r="C17" s="16">
        <v>9.5</v>
      </c>
    </row>
    <row r="18" spans="1:3" ht="19" thickBot="1" x14ac:dyDescent="0.2">
      <c r="A18" s="11">
        <v>300</v>
      </c>
      <c r="B18" s="12">
        <v>1</v>
      </c>
      <c r="C18" s="16">
        <v>10.5</v>
      </c>
    </row>
    <row r="19" spans="1:3" ht="19" thickBot="1" x14ac:dyDescent="0.2">
      <c r="A19" s="11">
        <v>350</v>
      </c>
      <c r="B19" s="12">
        <v>1</v>
      </c>
      <c r="C19" s="16">
        <v>11.5</v>
      </c>
    </row>
    <row r="20" spans="1:3" ht="19" thickBot="1" x14ac:dyDescent="0.2">
      <c r="A20" s="11">
        <v>400</v>
      </c>
      <c r="B20" s="12">
        <v>1</v>
      </c>
      <c r="C20" s="16">
        <v>12.5</v>
      </c>
    </row>
    <row r="21" spans="1:3" ht="18" x14ac:dyDescent="0.2">
      <c r="A21" s="6"/>
    </row>
    <row r="22" spans="1:3" ht="18" x14ac:dyDescent="0.2">
      <c r="A22" s="6"/>
    </row>
    <row r="23" spans="1:3" ht="19" thickBot="1" x14ac:dyDescent="0.25">
      <c r="A23" s="71" t="s">
        <v>87</v>
      </c>
      <c r="B23" s="71"/>
    </row>
    <row r="24" spans="1:3" ht="18" x14ac:dyDescent="0.15">
      <c r="A24" s="7" t="s">
        <v>88</v>
      </c>
      <c r="B24" s="69" t="s">
        <v>89</v>
      </c>
      <c r="C24" s="69" t="s">
        <v>85</v>
      </c>
    </row>
    <row r="25" spans="1:3" ht="19" thickBot="1" x14ac:dyDescent="0.2">
      <c r="A25" s="9" t="s">
        <v>82</v>
      </c>
      <c r="B25" s="70"/>
      <c r="C25" s="70"/>
    </row>
    <row r="26" spans="1:3" ht="19" thickBot="1" x14ac:dyDescent="0.2">
      <c r="A26" s="11">
        <v>400</v>
      </c>
      <c r="B26" s="12" t="s">
        <v>90</v>
      </c>
      <c r="C26" s="16">
        <v>7.5</v>
      </c>
    </row>
    <row r="27" spans="1:3" ht="19" thickBot="1" x14ac:dyDescent="0.2">
      <c r="A27" s="11">
        <v>400</v>
      </c>
      <c r="B27" s="12" t="s">
        <v>100</v>
      </c>
      <c r="C27" s="16">
        <v>8</v>
      </c>
    </row>
    <row r="28" spans="1:3" ht="19" thickBot="1" x14ac:dyDescent="0.2">
      <c r="A28" s="11">
        <v>400</v>
      </c>
      <c r="B28" s="12" t="s">
        <v>101</v>
      </c>
      <c r="C28" s="16">
        <v>9.5</v>
      </c>
    </row>
    <row r="29" spans="1:3" ht="19" thickBot="1" x14ac:dyDescent="0.2">
      <c r="A29" s="11">
        <v>400</v>
      </c>
      <c r="B29" s="12" t="s">
        <v>102</v>
      </c>
      <c r="C29" s="16">
        <v>14</v>
      </c>
    </row>
    <row r="30" spans="1:3" ht="19" thickBot="1" x14ac:dyDescent="0.2">
      <c r="A30" s="11">
        <v>400</v>
      </c>
      <c r="B30" s="12" t="s">
        <v>103</v>
      </c>
      <c r="C30" s="16">
        <v>17</v>
      </c>
    </row>
    <row r="31" spans="1:3" ht="19" thickBot="1" x14ac:dyDescent="0.2">
      <c r="A31" s="11"/>
      <c r="B31" s="12"/>
      <c r="C31" s="16"/>
    </row>
    <row r="32" spans="1:3" ht="19" thickBot="1" x14ac:dyDescent="0.2">
      <c r="A32" s="11">
        <v>500</v>
      </c>
      <c r="B32" s="12" t="s">
        <v>90</v>
      </c>
      <c r="C32" s="16">
        <v>9.5</v>
      </c>
    </row>
    <row r="33" spans="1:3" ht="19" thickBot="1" x14ac:dyDescent="0.2">
      <c r="A33" s="11">
        <v>500</v>
      </c>
      <c r="B33" s="12" t="s">
        <v>100</v>
      </c>
      <c r="C33" s="16">
        <v>10</v>
      </c>
    </row>
    <row r="34" spans="1:3" ht="19" thickBot="1" x14ac:dyDescent="0.2">
      <c r="A34" s="11">
        <v>500</v>
      </c>
      <c r="B34" s="12" t="s">
        <v>101</v>
      </c>
      <c r="C34" s="16">
        <v>11.5</v>
      </c>
    </row>
    <row r="35" spans="1:3" ht="19" thickBot="1" x14ac:dyDescent="0.2">
      <c r="A35" s="11">
        <v>500</v>
      </c>
      <c r="B35" s="12" t="s">
        <v>102</v>
      </c>
      <c r="C35" s="16">
        <v>16</v>
      </c>
    </row>
    <row r="36" spans="1:3" ht="19" thickBot="1" x14ac:dyDescent="0.2">
      <c r="A36" s="11">
        <v>500</v>
      </c>
      <c r="B36" s="12" t="s">
        <v>103</v>
      </c>
      <c r="C36" s="16">
        <v>19</v>
      </c>
    </row>
    <row r="37" spans="1:3" ht="18" x14ac:dyDescent="0.2">
      <c r="A37" s="13"/>
    </row>
    <row r="38" spans="1:3" ht="18" x14ac:dyDescent="0.2">
      <c r="A38" s="13"/>
    </row>
    <row r="40" spans="1:3" ht="20" thickBot="1" x14ac:dyDescent="0.25">
      <c r="A40" s="15" t="s">
        <v>91</v>
      </c>
    </row>
    <row r="41" spans="1:3" ht="18" x14ac:dyDescent="0.15">
      <c r="A41" s="7" t="s">
        <v>92</v>
      </c>
      <c r="B41" s="8" t="s">
        <v>83</v>
      </c>
      <c r="C41" s="69" t="s">
        <v>85</v>
      </c>
    </row>
    <row r="42" spans="1:3" ht="19" thickBot="1" x14ac:dyDescent="0.2">
      <c r="A42" s="9" t="s">
        <v>82</v>
      </c>
      <c r="B42" s="10" t="s">
        <v>93</v>
      </c>
      <c r="C42" s="70"/>
    </row>
    <row r="43" spans="1:3" ht="19" thickBot="1" x14ac:dyDescent="0.2">
      <c r="A43" s="11">
        <v>30</v>
      </c>
      <c r="B43" s="12">
        <v>0</v>
      </c>
      <c r="C43" s="16">
        <v>0.7</v>
      </c>
    </row>
    <row r="44" spans="1:3" ht="19" thickBot="1" x14ac:dyDescent="0.2">
      <c r="A44" s="11">
        <v>40</v>
      </c>
      <c r="B44" s="12">
        <v>0</v>
      </c>
      <c r="C44" s="16">
        <v>0.8</v>
      </c>
    </row>
    <row r="45" spans="1:3" ht="19" thickBot="1" x14ac:dyDescent="0.2">
      <c r="A45" s="11">
        <v>50</v>
      </c>
      <c r="B45" s="12">
        <v>0</v>
      </c>
      <c r="C45" s="16">
        <v>1</v>
      </c>
    </row>
    <row r="46" spans="1:3" ht="19" thickBot="1" x14ac:dyDescent="0.2">
      <c r="A46" s="11">
        <v>60</v>
      </c>
      <c r="B46" s="12">
        <v>0</v>
      </c>
      <c r="C46" s="16">
        <v>1.2</v>
      </c>
    </row>
    <row r="47" spans="1:3" ht="19" thickBot="1" x14ac:dyDescent="0.2">
      <c r="A47" s="11"/>
      <c r="B47" s="12"/>
      <c r="C47" s="16"/>
    </row>
    <row r="48" spans="1:3" ht="19" thickBot="1" x14ac:dyDescent="0.2">
      <c r="A48" s="11">
        <v>30</v>
      </c>
      <c r="B48" s="12">
        <v>50</v>
      </c>
      <c r="C48" s="16">
        <v>0.9</v>
      </c>
    </row>
    <row r="49" spans="1:3" ht="19" thickBot="1" x14ac:dyDescent="0.2">
      <c r="A49" s="11">
        <v>40</v>
      </c>
      <c r="B49" s="12">
        <v>50</v>
      </c>
      <c r="C49" s="16">
        <v>1</v>
      </c>
    </row>
    <row r="50" spans="1:3" ht="19" thickBot="1" x14ac:dyDescent="0.2">
      <c r="A50" s="11">
        <v>50</v>
      </c>
      <c r="B50" s="12">
        <v>50</v>
      </c>
      <c r="C50" s="16">
        <v>1.3</v>
      </c>
    </row>
    <row r="51" spans="1:3" ht="19" thickBot="1" x14ac:dyDescent="0.2">
      <c r="A51" s="11">
        <v>60</v>
      </c>
      <c r="B51" s="12">
        <v>50</v>
      </c>
      <c r="C51" s="16">
        <v>1.5</v>
      </c>
    </row>
    <row r="52" spans="1:3" ht="19" thickBot="1" x14ac:dyDescent="0.2">
      <c r="A52" s="11"/>
      <c r="B52" s="12"/>
      <c r="C52" s="16"/>
    </row>
    <row r="53" spans="1:3" ht="19" thickBot="1" x14ac:dyDescent="0.2">
      <c r="A53" s="11">
        <v>30</v>
      </c>
      <c r="B53" s="12">
        <v>100</v>
      </c>
      <c r="C53" s="16">
        <v>1.1000000000000001</v>
      </c>
    </row>
    <row r="54" spans="1:3" ht="19" thickBot="1" x14ac:dyDescent="0.2">
      <c r="A54" s="11">
        <v>40</v>
      </c>
      <c r="B54" s="12">
        <v>100</v>
      </c>
      <c r="C54" s="16">
        <v>1.2</v>
      </c>
    </row>
    <row r="55" spans="1:3" ht="19" thickBot="1" x14ac:dyDescent="0.2">
      <c r="A55" s="11">
        <v>50</v>
      </c>
      <c r="B55" s="12">
        <v>100</v>
      </c>
      <c r="C55" s="16">
        <v>1.5</v>
      </c>
    </row>
    <row r="56" spans="1:3" ht="19" thickBot="1" x14ac:dyDescent="0.2">
      <c r="A56" s="11">
        <v>60</v>
      </c>
      <c r="B56" s="12">
        <v>100</v>
      </c>
      <c r="C56" s="16">
        <v>1.7</v>
      </c>
    </row>
    <row r="57" spans="1:3" ht="18" x14ac:dyDescent="0.2">
      <c r="A57" s="6"/>
    </row>
    <row r="58" spans="1:3" ht="20" thickBot="1" x14ac:dyDescent="0.25">
      <c r="A58" s="15" t="s">
        <v>94</v>
      </c>
    </row>
    <row r="59" spans="1:3" ht="18" x14ac:dyDescent="0.15">
      <c r="A59" s="7" t="s">
        <v>95</v>
      </c>
      <c r="B59" s="69" t="s">
        <v>89</v>
      </c>
      <c r="C59" s="69" t="s">
        <v>85</v>
      </c>
    </row>
    <row r="60" spans="1:3" ht="19" thickBot="1" x14ac:dyDescent="0.2">
      <c r="A60" s="9" t="s">
        <v>82</v>
      </c>
      <c r="B60" s="70"/>
      <c r="C60" s="70"/>
    </row>
    <row r="61" spans="1:3" ht="19" thickBot="1" x14ac:dyDescent="0.2">
      <c r="A61" s="11">
        <v>40</v>
      </c>
      <c r="B61" s="12" t="s">
        <v>90</v>
      </c>
      <c r="C61" s="16">
        <v>0.8</v>
      </c>
    </row>
    <row r="62" spans="1:3" ht="19" thickBot="1" x14ac:dyDescent="0.2">
      <c r="A62" s="11">
        <v>40</v>
      </c>
      <c r="B62" s="12" t="s">
        <v>96</v>
      </c>
      <c r="C62" s="16">
        <v>1</v>
      </c>
    </row>
    <row r="63" spans="1:3" ht="19" thickBot="1" x14ac:dyDescent="0.2">
      <c r="A63" s="11">
        <v>40</v>
      </c>
      <c r="B63" s="12" t="s">
        <v>97</v>
      </c>
      <c r="C63" s="16">
        <v>1.1000000000000001</v>
      </c>
    </row>
    <row r="64" spans="1:3" ht="19" thickBot="1" x14ac:dyDescent="0.2">
      <c r="A64" s="11">
        <v>40</v>
      </c>
      <c r="B64" s="12" t="s">
        <v>98</v>
      </c>
      <c r="C64" s="16">
        <v>2</v>
      </c>
    </row>
    <row r="65" spans="1:3" ht="19" thickBot="1" x14ac:dyDescent="0.2">
      <c r="A65" s="11">
        <v>40</v>
      </c>
      <c r="B65" s="12" t="s">
        <v>99</v>
      </c>
      <c r="C65" s="16">
        <v>2.6</v>
      </c>
    </row>
    <row r="66" spans="1:3" ht="19" thickBot="1" x14ac:dyDescent="0.2">
      <c r="A66" s="11"/>
      <c r="B66" s="12"/>
      <c r="C66" s="16"/>
    </row>
    <row r="67" spans="1:3" ht="19" thickBot="1" x14ac:dyDescent="0.2">
      <c r="A67" s="11">
        <v>50</v>
      </c>
      <c r="B67" s="12" t="s">
        <v>90</v>
      </c>
      <c r="C67" s="16">
        <v>1</v>
      </c>
    </row>
    <row r="68" spans="1:3" ht="19" thickBot="1" x14ac:dyDescent="0.2">
      <c r="A68" s="11">
        <v>50</v>
      </c>
      <c r="B68" s="12" t="s">
        <v>96</v>
      </c>
      <c r="C68" s="16">
        <v>1.1000000000000001</v>
      </c>
    </row>
    <row r="69" spans="1:3" ht="19" thickBot="1" x14ac:dyDescent="0.2">
      <c r="A69" s="11">
        <v>50</v>
      </c>
      <c r="B69" s="12" t="s">
        <v>97</v>
      </c>
      <c r="C69" s="16">
        <v>1.2</v>
      </c>
    </row>
    <row r="70" spans="1:3" ht="19" thickBot="1" x14ac:dyDescent="0.2">
      <c r="A70" s="11">
        <v>50</v>
      </c>
      <c r="B70" s="12" t="s">
        <v>98</v>
      </c>
      <c r="C70" s="16">
        <v>2.2000000000000002</v>
      </c>
    </row>
    <row r="71" spans="1:3" ht="19" thickBot="1" x14ac:dyDescent="0.2">
      <c r="A71" s="11">
        <v>50</v>
      </c>
      <c r="B71" s="12" t="s">
        <v>99</v>
      </c>
      <c r="C71" s="16">
        <v>2.8</v>
      </c>
    </row>
    <row r="72" spans="1:3" ht="19" thickBot="1" x14ac:dyDescent="0.2">
      <c r="A72" s="11"/>
      <c r="B72" s="12"/>
      <c r="C72" s="16"/>
    </row>
    <row r="73" spans="1:3" ht="19" thickBot="1" x14ac:dyDescent="0.2">
      <c r="A73" s="11">
        <v>60</v>
      </c>
      <c r="B73" s="12" t="s">
        <v>90</v>
      </c>
      <c r="C73" s="16">
        <v>1.2</v>
      </c>
    </row>
    <row r="74" spans="1:3" ht="19" thickBot="1" x14ac:dyDescent="0.2">
      <c r="A74" s="11">
        <v>60</v>
      </c>
      <c r="B74" s="12" t="s">
        <v>96</v>
      </c>
      <c r="C74" s="16">
        <v>1.3</v>
      </c>
    </row>
    <row r="75" spans="1:3" ht="19" thickBot="1" x14ac:dyDescent="0.2">
      <c r="A75" s="11">
        <v>60</v>
      </c>
      <c r="B75" s="12" t="s">
        <v>97</v>
      </c>
      <c r="C75" s="16">
        <v>1.4</v>
      </c>
    </row>
    <row r="76" spans="1:3" ht="19" thickBot="1" x14ac:dyDescent="0.2">
      <c r="A76" s="11">
        <v>60</v>
      </c>
      <c r="B76" s="12" t="s">
        <v>98</v>
      </c>
      <c r="C76" s="16">
        <v>2.4</v>
      </c>
    </row>
    <row r="77" spans="1:3" ht="19" thickBot="1" x14ac:dyDescent="0.2">
      <c r="A77" s="11">
        <v>60</v>
      </c>
      <c r="B77" s="12" t="s">
        <v>99</v>
      </c>
      <c r="C77" s="16">
        <v>3</v>
      </c>
    </row>
    <row r="78" spans="1:3" ht="16" x14ac:dyDescent="0.2">
      <c r="A78" s="14"/>
    </row>
  </sheetData>
  <mergeCells count="8">
    <mergeCell ref="B59:B60"/>
    <mergeCell ref="C59:C60"/>
    <mergeCell ref="A1:B1"/>
    <mergeCell ref="A23:B23"/>
    <mergeCell ref="C2:C3"/>
    <mergeCell ref="B24:B25"/>
    <mergeCell ref="C24:C25"/>
    <mergeCell ref="C41:C42"/>
  </mergeCells>
  <phoneticPr fontId="4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R27"/>
  <sheetViews>
    <sheetView workbookViewId="0">
      <selection activeCell="H16" sqref="H16:I16"/>
    </sheetView>
  </sheetViews>
  <sheetFormatPr baseColWidth="10" defaultRowHeight="13" x14ac:dyDescent="0.15"/>
  <cols>
    <col min="1" max="1" width="41.5" bestFit="1" customWidth="1"/>
    <col min="2" max="2" width="8.83203125" customWidth="1"/>
    <col min="3" max="3" width="2.83203125" customWidth="1"/>
    <col min="4" max="4" width="8.83203125" customWidth="1"/>
    <col min="5" max="5" width="4.5" customWidth="1"/>
    <col min="6" max="6" width="8.83203125" customWidth="1"/>
    <col min="7" max="7" width="3" customWidth="1"/>
    <col min="8" max="8" width="8.83203125" customWidth="1"/>
    <col min="9" max="9" width="3.5" customWidth="1"/>
    <col min="10" max="10" width="8.83203125" customWidth="1"/>
    <col min="11" max="11" width="3.6640625" customWidth="1"/>
    <col min="12" max="12" width="8.83203125" customWidth="1"/>
    <col min="13" max="13" width="3.6640625" customWidth="1"/>
    <col min="14" max="14" width="8.83203125" customWidth="1"/>
    <col min="15" max="15" width="2.83203125" customWidth="1"/>
    <col min="16" max="16" width="46.1640625" bestFit="1" customWidth="1"/>
    <col min="17" max="17" width="11.83203125" customWidth="1"/>
    <col min="18" max="18" width="10.5" customWidth="1"/>
    <col min="19" max="19" width="11.5" customWidth="1"/>
    <col min="20" max="20" width="11.83203125" customWidth="1"/>
    <col min="21" max="21" width="11.1640625" customWidth="1"/>
    <col min="22" max="24" width="8.83203125" customWidth="1"/>
    <col min="25" max="25" width="45.5" bestFit="1" customWidth="1"/>
    <col min="26" max="34" width="8.83203125" customWidth="1"/>
    <col min="35" max="35" width="49.1640625" bestFit="1" customWidth="1"/>
    <col min="36" max="256" width="8.83203125" customWidth="1"/>
  </cols>
  <sheetData>
    <row r="1" spans="1:44" ht="16" x14ac:dyDescent="0.2">
      <c r="A1" s="17" t="s">
        <v>26</v>
      </c>
      <c r="P1" s="17" t="s">
        <v>29</v>
      </c>
      <c r="Y1" s="17" t="s">
        <v>106</v>
      </c>
      <c r="AI1" s="17" t="s">
        <v>107</v>
      </c>
    </row>
    <row r="2" spans="1:44" ht="16" x14ac:dyDescent="0.2">
      <c r="B2" s="79" t="s">
        <v>105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Q2" s="79" t="s">
        <v>105</v>
      </c>
      <c r="R2" s="79"/>
      <c r="S2" s="79"/>
      <c r="T2" s="79"/>
      <c r="U2" s="79"/>
      <c r="V2" s="79"/>
      <c r="W2" s="79"/>
      <c r="X2" s="79"/>
      <c r="Y2" s="4"/>
      <c r="Z2" s="79" t="s">
        <v>105</v>
      </c>
      <c r="AA2" s="79"/>
      <c r="AB2" s="79"/>
      <c r="AC2" s="79"/>
      <c r="AD2" s="79"/>
      <c r="AE2" s="79"/>
      <c r="AF2" s="79"/>
      <c r="AG2" s="79"/>
      <c r="AH2" s="79"/>
      <c r="AJ2" s="79" t="s">
        <v>105</v>
      </c>
      <c r="AK2" s="79"/>
      <c r="AL2" s="79"/>
      <c r="AM2" s="79"/>
      <c r="AN2" s="79"/>
      <c r="AO2" s="79"/>
      <c r="AP2" s="79"/>
      <c r="AQ2" s="79"/>
      <c r="AR2" s="79"/>
    </row>
    <row r="4" spans="1:44" ht="18" x14ac:dyDescent="0.2">
      <c r="A4" s="3" t="s">
        <v>0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1" t="s">
        <v>0</v>
      </c>
      <c r="Q4" s="2"/>
      <c r="R4" s="2"/>
      <c r="S4" s="2"/>
      <c r="T4" s="2"/>
      <c r="U4" s="2"/>
      <c r="V4" s="2"/>
      <c r="W4" s="2"/>
      <c r="X4" s="2"/>
      <c r="Y4" s="1" t="s">
        <v>0</v>
      </c>
      <c r="Z4" s="2"/>
      <c r="AA4" s="2"/>
      <c r="AB4" s="2"/>
      <c r="AC4" s="2"/>
      <c r="AD4" s="2"/>
      <c r="AE4" s="2"/>
      <c r="AF4" s="2"/>
      <c r="AG4" s="2"/>
      <c r="AH4" s="2"/>
      <c r="AI4" s="1" t="s">
        <v>0</v>
      </c>
      <c r="AJ4" s="2"/>
      <c r="AK4" s="2"/>
      <c r="AL4" s="2"/>
      <c r="AM4" s="2"/>
      <c r="AN4" s="2"/>
      <c r="AO4" s="2"/>
      <c r="AP4" s="2"/>
      <c r="AQ4" s="2"/>
      <c r="AR4" s="2"/>
    </row>
    <row r="5" spans="1:44" ht="18" x14ac:dyDescent="0.2">
      <c r="A5" s="2" t="s">
        <v>12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2" t="s">
        <v>32</v>
      </c>
      <c r="Q5" s="18"/>
      <c r="R5" s="18"/>
      <c r="S5" s="18"/>
      <c r="T5" s="18"/>
      <c r="U5" s="18"/>
      <c r="V5" s="18"/>
      <c r="W5" s="18"/>
      <c r="X5" s="18"/>
      <c r="Y5" s="2" t="s">
        <v>36</v>
      </c>
      <c r="Z5" s="20"/>
      <c r="AA5" s="20"/>
      <c r="AB5" s="20"/>
      <c r="AC5" s="20"/>
      <c r="AD5" s="20"/>
      <c r="AE5" s="20"/>
      <c r="AF5" s="20"/>
      <c r="AG5" s="20"/>
      <c r="AH5" s="20"/>
      <c r="AI5" s="2" t="s">
        <v>109</v>
      </c>
      <c r="AJ5" s="18"/>
      <c r="AK5" s="18"/>
      <c r="AL5" s="18"/>
      <c r="AM5" s="18"/>
      <c r="AN5" s="18"/>
      <c r="AO5" s="18"/>
      <c r="AP5" s="18"/>
      <c r="AQ5" s="18"/>
      <c r="AR5" s="18"/>
    </row>
    <row r="6" spans="1:44" ht="18" x14ac:dyDescent="0.2">
      <c r="A6" s="2" t="s">
        <v>14</v>
      </c>
      <c r="B6" s="75"/>
      <c r="C6" s="72"/>
      <c r="D6" s="75"/>
      <c r="E6" s="72"/>
      <c r="F6" s="75"/>
      <c r="G6" s="72"/>
      <c r="H6" s="75"/>
      <c r="I6" s="72"/>
      <c r="J6" s="75"/>
      <c r="K6" s="72"/>
      <c r="L6" s="75"/>
      <c r="M6" s="72"/>
      <c r="N6" s="75"/>
      <c r="O6" s="72"/>
      <c r="P6" s="2" t="s">
        <v>14</v>
      </c>
      <c r="Q6" s="19"/>
      <c r="R6" s="19"/>
      <c r="S6" s="19"/>
      <c r="T6" s="19"/>
      <c r="U6" s="19"/>
      <c r="V6" s="19"/>
      <c r="W6" s="19"/>
      <c r="X6" s="19"/>
      <c r="Y6" s="2" t="s">
        <v>14</v>
      </c>
      <c r="Z6" s="19"/>
      <c r="AA6" s="19"/>
      <c r="AB6" s="19"/>
      <c r="AC6" s="19"/>
      <c r="AD6" s="19"/>
      <c r="AE6" s="19"/>
      <c r="AF6" s="19"/>
      <c r="AG6" s="19"/>
      <c r="AH6" s="19"/>
      <c r="AI6" s="2" t="s">
        <v>14</v>
      </c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8" x14ac:dyDescent="0.2">
      <c r="A7" s="2" t="s">
        <v>15</v>
      </c>
      <c r="B7" s="75"/>
      <c r="C7" s="72"/>
      <c r="D7" s="75"/>
      <c r="E7" s="72"/>
      <c r="F7" s="75"/>
      <c r="G7" s="72"/>
      <c r="H7" s="75"/>
      <c r="I7" s="72"/>
      <c r="J7" s="75"/>
      <c r="K7" s="72"/>
      <c r="L7" s="75"/>
      <c r="M7" s="72"/>
      <c r="N7" s="75"/>
      <c r="O7" s="72"/>
      <c r="P7" s="2" t="s">
        <v>15</v>
      </c>
      <c r="Q7" s="19"/>
      <c r="R7" s="19"/>
      <c r="S7" s="19"/>
      <c r="T7" s="19"/>
      <c r="U7" s="19"/>
      <c r="V7" s="19"/>
      <c r="W7" s="19"/>
      <c r="X7" s="19"/>
      <c r="Y7" s="2" t="s">
        <v>15</v>
      </c>
      <c r="Z7" s="19"/>
      <c r="AA7" s="19"/>
      <c r="AB7" s="19"/>
      <c r="AC7" s="19"/>
      <c r="AD7" s="19"/>
      <c r="AE7" s="19"/>
      <c r="AF7" s="19"/>
      <c r="AG7" s="19"/>
      <c r="AH7" s="19"/>
      <c r="AI7" s="2" t="s">
        <v>15</v>
      </c>
      <c r="AJ7" s="19"/>
      <c r="AK7" s="19"/>
      <c r="AL7" s="19"/>
      <c r="AM7" s="19"/>
      <c r="AN7" s="19"/>
      <c r="AO7" s="19"/>
      <c r="AP7" s="19"/>
      <c r="AQ7" s="19"/>
      <c r="AR7" s="19"/>
    </row>
    <row r="8" spans="1:44" ht="18" x14ac:dyDescent="0.2">
      <c r="A8" s="2" t="s">
        <v>13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2" t="s">
        <v>13</v>
      </c>
      <c r="Q8" s="21"/>
      <c r="R8" s="21"/>
      <c r="S8" s="21"/>
      <c r="T8" s="21"/>
      <c r="U8" s="21"/>
      <c r="V8" s="21"/>
      <c r="W8" s="21"/>
      <c r="X8" s="21"/>
      <c r="Y8" s="2" t="s">
        <v>13</v>
      </c>
      <c r="Z8" s="22"/>
      <c r="AA8" s="22"/>
      <c r="AB8" s="22"/>
      <c r="AC8" s="22"/>
      <c r="AD8" s="22"/>
      <c r="AE8" s="22"/>
      <c r="AF8" s="22"/>
      <c r="AG8" s="22"/>
      <c r="AH8" s="22"/>
      <c r="AI8" s="2" t="s">
        <v>13</v>
      </c>
      <c r="AJ8" s="22"/>
      <c r="AK8" s="22"/>
      <c r="AL8" s="22"/>
      <c r="AM8" s="22"/>
      <c r="AN8" s="22"/>
      <c r="AO8" s="22"/>
      <c r="AP8" s="22"/>
      <c r="AQ8" s="22"/>
      <c r="AR8" s="22"/>
    </row>
    <row r="9" spans="1:44" ht="19" thickBot="1" x14ac:dyDescent="0.25">
      <c r="A9" s="2" t="s">
        <v>1</v>
      </c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2" t="s">
        <v>24</v>
      </c>
      <c r="Q9" s="22"/>
      <c r="R9" s="22"/>
      <c r="S9" s="22"/>
      <c r="T9" s="22"/>
      <c r="U9" s="22"/>
      <c r="V9" s="22"/>
      <c r="W9" s="22"/>
      <c r="X9" s="22"/>
      <c r="Y9" s="2" t="s">
        <v>24</v>
      </c>
      <c r="Z9" s="22"/>
      <c r="AA9" s="22"/>
      <c r="AB9" s="22"/>
      <c r="AC9" s="22"/>
      <c r="AD9" s="22"/>
      <c r="AE9" s="22"/>
      <c r="AF9" s="22"/>
      <c r="AG9" s="22"/>
      <c r="AH9" s="22"/>
      <c r="AI9" s="2" t="s">
        <v>1</v>
      </c>
      <c r="AJ9" s="22"/>
      <c r="AK9" s="22"/>
      <c r="AL9" s="22"/>
      <c r="AM9" s="22"/>
      <c r="AN9" s="22"/>
      <c r="AO9" s="22"/>
      <c r="AP9" s="22"/>
      <c r="AQ9" s="22"/>
      <c r="AR9" s="22"/>
    </row>
    <row r="10" spans="1:44" ht="20" thickTop="1" thickBot="1" x14ac:dyDescent="0.25">
      <c r="A10" s="2" t="s">
        <v>19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23" t="s">
        <v>33</v>
      </c>
      <c r="Q10" s="24"/>
      <c r="R10" s="24"/>
      <c r="S10" s="24"/>
      <c r="T10" s="24"/>
      <c r="U10" s="24"/>
      <c r="V10" s="24"/>
      <c r="W10" s="24"/>
      <c r="X10" s="24"/>
      <c r="Y10" s="23" t="s">
        <v>37</v>
      </c>
      <c r="Z10" s="24"/>
      <c r="AA10" s="24"/>
      <c r="AB10" s="24"/>
      <c r="AC10" s="24"/>
      <c r="AD10" s="24"/>
      <c r="AE10" s="24"/>
      <c r="AF10" s="24"/>
      <c r="AG10" s="24"/>
      <c r="AH10" s="24"/>
      <c r="AI10" s="2" t="s">
        <v>20</v>
      </c>
      <c r="AJ10" s="22"/>
      <c r="AK10" s="22"/>
      <c r="AL10" s="22"/>
      <c r="AM10" s="22"/>
      <c r="AN10" s="22"/>
      <c r="AO10" s="22"/>
      <c r="AP10" s="22"/>
      <c r="AQ10" s="22"/>
      <c r="AR10" s="22"/>
    </row>
    <row r="11" spans="1:44" ht="19" thickTop="1" x14ac:dyDescent="0.2">
      <c r="A11" s="2" t="s">
        <v>124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AI11" s="2" t="s">
        <v>24</v>
      </c>
      <c r="AJ11" s="20"/>
      <c r="AK11" s="20"/>
      <c r="AL11" s="20"/>
      <c r="AM11" s="20"/>
      <c r="AN11" s="20"/>
      <c r="AO11" s="20"/>
      <c r="AP11" s="20"/>
      <c r="AQ11" s="20"/>
      <c r="AR11" s="20"/>
    </row>
    <row r="12" spans="1:44" ht="18" x14ac:dyDescent="0.2">
      <c r="A12" s="2" t="s">
        <v>17</v>
      </c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AI12" s="2" t="s">
        <v>21</v>
      </c>
      <c r="AJ12" s="20"/>
      <c r="AK12" s="20"/>
      <c r="AL12" s="20"/>
      <c r="AM12" s="20"/>
      <c r="AN12" s="20"/>
      <c r="AO12" s="20"/>
      <c r="AP12" s="20"/>
      <c r="AQ12" s="20"/>
      <c r="AR12" s="20"/>
    </row>
    <row r="13" spans="1:44" ht="18" x14ac:dyDescent="0.2">
      <c r="A13" s="2" t="s">
        <v>60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AI13" s="2" t="s">
        <v>16</v>
      </c>
      <c r="AJ13" s="18"/>
      <c r="AK13" s="18"/>
      <c r="AL13" s="18"/>
      <c r="AM13" s="18"/>
      <c r="AN13" s="18"/>
      <c r="AO13" s="18"/>
      <c r="AP13" s="18"/>
      <c r="AQ13" s="18"/>
      <c r="AR13" s="18"/>
    </row>
    <row r="14" spans="1:44" ht="18" x14ac:dyDescent="0.2">
      <c r="A14" s="2" t="s">
        <v>28</v>
      </c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Q14" s="79" t="s">
        <v>105</v>
      </c>
      <c r="R14" s="79"/>
      <c r="S14" s="79"/>
      <c r="T14" s="79"/>
      <c r="U14" s="79"/>
      <c r="V14" s="79"/>
      <c r="W14" s="79"/>
      <c r="X14" s="79"/>
      <c r="Y14" s="4"/>
      <c r="Z14" s="79" t="s">
        <v>105</v>
      </c>
      <c r="AA14" s="79"/>
      <c r="AB14" s="79"/>
      <c r="AC14" s="79"/>
      <c r="AD14" s="79"/>
      <c r="AE14" s="79"/>
      <c r="AF14" s="79"/>
      <c r="AG14" s="79"/>
      <c r="AH14" s="79"/>
      <c r="AI14" s="2" t="s">
        <v>17</v>
      </c>
      <c r="AJ14" s="20"/>
      <c r="AK14" s="20"/>
      <c r="AL14" s="20"/>
      <c r="AM14" s="20"/>
      <c r="AN14" s="20"/>
      <c r="AO14" s="20"/>
      <c r="AP14" s="20"/>
      <c r="AQ14" s="20"/>
      <c r="AR14" s="20"/>
    </row>
    <row r="15" spans="1:44" ht="19" thickBot="1" x14ac:dyDescent="0.25">
      <c r="A15" s="2" t="s">
        <v>125</v>
      </c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AI15" s="25" t="s">
        <v>59</v>
      </c>
      <c r="AJ15" s="26"/>
      <c r="AK15" s="26"/>
      <c r="AL15" s="26"/>
      <c r="AM15" s="26"/>
      <c r="AN15" s="26"/>
      <c r="AO15" s="26"/>
      <c r="AP15" s="26"/>
      <c r="AQ15" s="26"/>
      <c r="AR15" s="26"/>
    </row>
    <row r="16" spans="1:44" ht="20" thickTop="1" thickBot="1" x14ac:dyDescent="0.25">
      <c r="A16" s="2" t="s">
        <v>126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1" t="s">
        <v>0</v>
      </c>
      <c r="Q16" s="2"/>
      <c r="R16" s="2"/>
      <c r="S16" s="2"/>
      <c r="T16" s="2"/>
      <c r="U16" s="2"/>
      <c r="V16" s="2"/>
      <c r="W16" s="2"/>
      <c r="X16" s="2"/>
      <c r="Y16" s="1" t="s">
        <v>0</v>
      </c>
      <c r="Z16" s="2"/>
      <c r="AA16" s="2"/>
      <c r="AB16" s="2"/>
      <c r="AC16" s="2"/>
      <c r="AD16" s="2"/>
      <c r="AE16" s="2"/>
      <c r="AF16" s="2"/>
      <c r="AG16" s="2"/>
      <c r="AH16" s="2"/>
      <c r="AI16" s="23" t="s">
        <v>60</v>
      </c>
      <c r="AJ16" s="27"/>
      <c r="AK16" s="27"/>
      <c r="AL16" s="27"/>
      <c r="AM16" s="27"/>
      <c r="AN16" s="27"/>
      <c r="AO16" s="27"/>
      <c r="AP16" s="27"/>
      <c r="AQ16" s="27"/>
      <c r="AR16" s="27"/>
    </row>
    <row r="17" spans="1:34" ht="19" thickTop="1" x14ac:dyDescent="0.2">
      <c r="A17" s="2" t="s">
        <v>17</v>
      </c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2" t="s">
        <v>32</v>
      </c>
      <c r="Q17" s="18"/>
      <c r="R17" s="18"/>
      <c r="S17" s="18"/>
      <c r="T17" s="18"/>
      <c r="U17" s="18"/>
      <c r="V17" s="18"/>
      <c r="W17" s="18"/>
      <c r="X17" s="18"/>
      <c r="Y17" s="2" t="s">
        <v>36</v>
      </c>
      <c r="Z17" s="20"/>
      <c r="AA17" s="20"/>
      <c r="AB17" s="20"/>
      <c r="AC17" s="20"/>
      <c r="AD17" s="20"/>
      <c r="AE17" s="20"/>
      <c r="AF17" s="20"/>
      <c r="AG17" s="20"/>
      <c r="AH17" s="20"/>
    </row>
    <row r="18" spans="1:34" ht="18" x14ac:dyDescent="0.2">
      <c r="A18" s="2" t="s">
        <v>60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2" t="s">
        <v>14</v>
      </c>
      <c r="Q18" s="19"/>
      <c r="R18" s="19"/>
      <c r="S18" s="19"/>
      <c r="T18" s="19"/>
      <c r="U18" s="19"/>
      <c r="V18" s="19"/>
      <c r="W18" s="19"/>
      <c r="X18" s="19"/>
      <c r="Y18" s="2" t="s">
        <v>14</v>
      </c>
      <c r="Z18" s="19"/>
      <c r="AA18" s="19"/>
      <c r="AB18" s="19"/>
      <c r="AC18" s="19"/>
      <c r="AD18" s="19"/>
      <c r="AE18" s="19"/>
      <c r="AF18" s="19"/>
      <c r="AG18" s="19"/>
      <c r="AH18" s="19"/>
    </row>
    <row r="19" spans="1:34" ht="18" x14ac:dyDescent="0.2">
      <c r="A19" s="2" t="s">
        <v>28</v>
      </c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2" t="s">
        <v>15</v>
      </c>
      <c r="Q19" s="19"/>
      <c r="R19" s="19"/>
      <c r="S19" s="19"/>
      <c r="T19" s="19"/>
      <c r="U19" s="19"/>
      <c r="V19" s="19"/>
      <c r="W19" s="19"/>
      <c r="X19" s="19"/>
      <c r="Y19" s="2" t="s">
        <v>15</v>
      </c>
      <c r="Z19" s="19"/>
      <c r="AA19" s="19"/>
      <c r="AB19" s="19"/>
      <c r="AC19" s="19"/>
      <c r="AD19" s="19"/>
      <c r="AE19" s="19"/>
      <c r="AF19" s="19"/>
      <c r="AG19" s="19"/>
      <c r="AH19" s="19"/>
    </row>
    <row r="20" spans="1:34" ht="18" x14ac:dyDescent="0.2">
      <c r="A20" s="2" t="s">
        <v>127</v>
      </c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2" t="s">
        <v>13</v>
      </c>
      <c r="Q20" s="21"/>
      <c r="R20" s="21"/>
      <c r="S20" s="21"/>
      <c r="T20" s="21"/>
      <c r="U20" s="21"/>
      <c r="V20" s="21"/>
      <c r="W20" s="21"/>
      <c r="X20" s="21"/>
      <c r="Y20" s="2" t="s">
        <v>13</v>
      </c>
      <c r="Z20" s="22"/>
      <c r="AA20" s="22"/>
      <c r="AB20" s="22"/>
      <c r="AC20" s="22"/>
      <c r="AD20" s="22"/>
      <c r="AE20" s="22"/>
      <c r="AF20" s="22"/>
      <c r="AG20" s="22"/>
      <c r="AH20" s="22"/>
    </row>
    <row r="21" spans="1:34" ht="19" thickBot="1" x14ac:dyDescent="0.25">
      <c r="A21" s="2" t="s">
        <v>128</v>
      </c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2" t="s">
        <v>24</v>
      </c>
      <c r="Q21" s="22"/>
      <c r="R21" s="22"/>
      <c r="S21" s="22"/>
      <c r="T21" s="22"/>
      <c r="U21" s="22"/>
      <c r="V21" s="22"/>
      <c r="W21" s="22"/>
      <c r="X21" s="22"/>
      <c r="Y21" s="2" t="s">
        <v>24</v>
      </c>
      <c r="Z21" s="22"/>
      <c r="AA21" s="22"/>
      <c r="AB21" s="22"/>
      <c r="AC21" s="22"/>
      <c r="AD21" s="22"/>
      <c r="AE21" s="22"/>
      <c r="AF21" s="22"/>
      <c r="AG21" s="22"/>
      <c r="AH21" s="22"/>
    </row>
    <row r="22" spans="1:34" ht="20" thickTop="1" thickBot="1" x14ac:dyDescent="0.25">
      <c r="A22" s="2" t="s">
        <v>17</v>
      </c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23" t="s">
        <v>33</v>
      </c>
      <c r="Q22" s="24"/>
      <c r="R22" s="24"/>
      <c r="S22" s="24"/>
      <c r="T22" s="24"/>
      <c r="U22" s="24"/>
      <c r="V22" s="24"/>
      <c r="W22" s="24"/>
      <c r="X22" s="24"/>
      <c r="Y22" s="23" t="s">
        <v>37</v>
      </c>
      <c r="Z22" s="24"/>
      <c r="AA22" s="24"/>
      <c r="AB22" s="24"/>
      <c r="AC22" s="24"/>
      <c r="AD22" s="24"/>
      <c r="AE22" s="24"/>
      <c r="AF22" s="24"/>
      <c r="AG22" s="24"/>
      <c r="AH22" s="24"/>
    </row>
    <row r="23" spans="1:34" ht="19" thickTop="1" x14ac:dyDescent="0.2">
      <c r="A23" s="2" t="s">
        <v>60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</row>
    <row r="24" spans="1:34" ht="18" x14ac:dyDescent="0.2">
      <c r="A24" s="2" t="s">
        <v>28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</row>
    <row r="25" spans="1:34" ht="19" thickBot="1" x14ac:dyDescent="0.25">
      <c r="A25" s="25" t="s">
        <v>129</v>
      </c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</row>
    <row r="26" spans="1:34" ht="20" thickTop="1" thickBot="1" x14ac:dyDescent="0.25">
      <c r="A26" s="23" t="s">
        <v>24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7"/>
    </row>
    <row r="27" spans="1:34" ht="14" thickTop="1" x14ac:dyDescent="0.15"/>
  </sheetData>
  <mergeCells count="167">
    <mergeCell ref="AJ2:AR2"/>
    <mergeCell ref="Q14:X14"/>
    <mergeCell ref="Z14:AH14"/>
    <mergeCell ref="B2:O2"/>
    <mergeCell ref="Q2:X2"/>
    <mergeCell ref="Z2:AH2"/>
    <mergeCell ref="N12:O12"/>
    <mergeCell ref="N13:O13"/>
    <mergeCell ref="N14:O14"/>
    <mergeCell ref="N5:O5"/>
    <mergeCell ref="L5:M5"/>
    <mergeCell ref="L6:M6"/>
    <mergeCell ref="L7:M7"/>
    <mergeCell ref="L8:M8"/>
    <mergeCell ref="L9:M9"/>
    <mergeCell ref="J10:K10"/>
    <mergeCell ref="J11:K11"/>
    <mergeCell ref="J12:K12"/>
    <mergeCell ref="J13:K13"/>
    <mergeCell ref="J14:K14"/>
    <mergeCell ref="B4:C4"/>
    <mergeCell ref="B7:C7"/>
    <mergeCell ref="B8:C8"/>
    <mergeCell ref="B9:C9"/>
    <mergeCell ref="N26:O26"/>
    <mergeCell ref="D4:E4"/>
    <mergeCell ref="F4:G4"/>
    <mergeCell ref="H4:I4"/>
    <mergeCell ref="J4:K4"/>
    <mergeCell ref="L4:M4"/>
    <mergeCell ref="N4:O4"/>
    <mergeCell ref="N20:O20"/>
    <mergeCell ref="N17:O17"/>
    <mergeCell ref="L26:M26"/>
    <mergeCell ref="L22:M22"/>
    <mergeCell ref="L23:M23"/>
    <mergeCell ref="N18:O18"/>
    <mergeCell ref="N19:O19"/>
    <mergeCell ref="N24:O24"/>
    <mergeCell ref="N21:O21"/>
    <mergeCell ref="N22:O22"/>
    <mergeCell ref="N23:O23"/>
    <mergeCell ref="N25:O25"/>
    <mergeCell ref="N6:O6"/>
    <mergeCell ref="N7:O7"/>
    <mergeCell ref="N8:O8"/>
    <mergeCell ref="N9:O9"/>
    <mergeCell ref="L24:M24"/>
    <mergeCell ref="L25:M25"/>
    <mergeCell ref="N15:O15"/>
    <mergeCell ref="N16:O16"/>
    <mergeCell ref="N10:O10"/>
    <mergeCell ref="N11:O11"/>
    <mergeCell ref="L20:M20"/>
    <mergeCell ref="L21:M21"/>
    <mergeCell ref="L16:M16"/>
    <mergeCell ref="L17:M17"/>
    <mergeCell ref="L18:M18"/>
    <mergeCell ref="L19:M19"/>
    <mergeCell ref="L12:M12"/>
    <mergeCell ref="L13:M13"/>
    <mergeCell ref="L14:M14"/>
    <mergeCell ref="L15:M15"/>
    <mergeCell ref="L10:M10"/>
    <mergeCell ref="L11:M11"/>
    <mergeCell ref="J25:K25"/>
    <mergeCell ref="J22:K22"/>
    <mergeCell ref="J23:K23"/>
    <mergeCell ref="J16:K16"/>
    <mergeCell ref="J17:K17"/>
    <mergeCell ref="J18:K18"/>
    <mergeCell ref="J19:K19"/>
    <mergeCell ref="J26:K26"/>
    <mergeCell ref="J20:K20"/>
    <mergeCell ref="J21:K21"/>
    <mergeCell ref="J15:K15"/>
    <mergeCell ref="H22:I22"/>
    <mergeCell ref="H23:I23"/>
    <mergeCell ref="H24:I24"/>
    <mergeCell ref="H25:I25"/>
    <mergeCell ref="H26:I26"/>
    <mergeCell ref="J5:K5"/>
    <mergeCell ref="J6:K6"/>
    <mergeCell ref="J7:K7"/>
    <mergeCell ref="J8:K8"/>
    <mergeCell ref="J9:K9"/>
    <mergeCell ref="H16:I16"/>
    <mergeCell ref="H17:I17"/>
    <mergeCell ref="H18:I18"/>
    <mergeCell ref="H19:I19"/>
    <mergeCell ref="H20:I20"/>
    <mergeCell ref="H21:I21"/>
    <mergeCell ref="H10:I10"/>
    <mergeCell ref="H11:I11"/>
    <mergeCell ref="H12:I12"/>
    <mergeCell ref="H13:I13"/>
    <mergeCell ref="H14:I14"/>
    <mergeCell ref="H15:I15"/>
    <mergeCell ref="J24:K24"/>
    <mergeCell ref="F24:G24"/>
    <mergeCell ref="F25:G25"/>
    <mergeCell ref="F26:G26"/>
    <mergeCell ref="H5:I5"/>
    <mergeCell ref="H6:I6"/>
    <mergeCell ref="H7:I7"/>
    <mergeCell ref="H8:I8"/>
    <mergeCell ref="H9:I9"/>
    <mergeCell ref="F16:G16"/>
    <mergeCell ref="F17:G17"/>
    <mergeCell ref="F18:G18"/>
    <mergeCell ref="F19:G19"/>
    <mergeCell ref="F20:G20"/>
    <mergeCell ref="F21:G21"/>
    <mergeCell ref="F10:G10"/>
    <mergeCell ref="F11:G11"/>
    <mergeCell ref="F12:G12"/>
    <mergeCell ref="F13:G13"/>
    <mergeCell ref="F14:G14"/>
    <mergeCell ref="F15:G15"/>
    <mergeCell ref="D22:E22"/>
    <mergeCell ref="D23:E23"/>
    <mergeCell ref="D24:E24"/>
    <mergeCell ref="D25:E25"/>
    <mergeCell ref="D26:E26"/>
    <mergeCell ref="F5:G5"/>
    <mergeCell ref="F6:G6"/>
    <mergeCell ref="F7:G7"/>
    <mergeCell ref="F8:G8"/>
    <mergeCell ref="F9:G9"/>
    <mergeCell ref="D16:E16"/>
    <mergeCell ref="D17:E17"/>
    <mergeCell ref="D18:E18"/>
    <mergeCell ref="D19:E19"/>
    <mergeCell ref="D20:E20"/>
    <mergeCell ref="D21:E21"/>
    <mergeCell ref="D10:E10"/>
    <mergeCell ref="D11:E11"/>
    <mergeCell ref="D12:E12"/>
    <mergeCell ref="D13:E13"/>
    <mergeCell ref="D14:E14"/>
    <mergeCell ref="D15:E15"/>
    <mergeCell ref="F22:G22"/>
    <mergeCell ref="F23:G23"/>
    <mergeCell ref="B22:C22"/>
    <mergeCell ref="B23:C23"/>
    <mergeCell ref="B24:C24"/>
    <mergeCell ref="B25:C25"/>
    <mergeCell ref="B26:C26"/>
    <mergeCell ref="D5:E5"/>
    <mergeCell ref="D6:E6"/>
    <mergeCell ref="D7:E7"/>
    <mergeCell ref="D8:E8"/>
    <mergeCell ref="D9:E9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B5:C5"/>
    <mergeCell ref="B6:C6"/>
  </mergeCells>
  <phoneticPr fontId="4" type="noConversion"/>
  <dataValidations count="2">
    <dataValidation type="list" allowBlank="1" showInputMessage="1" showErrorMessage="1" sqref="AJ13:AR13" xr:uid="{00000000-0002-0000-0600-000000000000}">
      <formula1>$N$9:$N$21</formula1>
    </dataValidation>
    <dataValidation type="list" allowBlank="1" showInputMessage="1" showErrorMessage="1" sqref="B11:O11 B21:O21 B16:O16" xr:uid="{00000000-0002-0000-0600-000001000000}">
      <formula1>$L$12:$L$24</formula1>
    </dataValidation>
  </dataValidations>
  <pageMargins left="0.74803149606299213" right="0.74803149606299213" top="0.98425196850393704" bottom="0.78740157480314965" header="0.51181102362204722" footer="0.51181102362204722"/>
  <pageSetup paperSize="9" orientation="landscape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INTRODUCTION</vt:lpstr>
      <vt:lpstr>PGR</vt:lpstr>
      <vt:lpstr>WUE</vt:lpstr>
      <vt:lpstr>Utilisation</vt:lpstr>
      <vt:lpstr>Feed Budget</vt:lpstr>
      <vt:lpstr>DSE tables</vt:lpstr>
      <vt:lpstr>Print-out sheets</vt:lpstr>
      <vt:lpstr>'Feed Budget'!Print_Area</vt:lpstr>
      <vt:lpstr>PGR!Print_Area</vt:lpstr>
    </vt:vector>
  </TitlesOfParts>
  <Company>UNE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Lewis Phillip Kahn</dc:creator>
  <cp:lastModifiedBy>Microsoft Office User</cp:lastModifiedBy>
  <cp:lastPrinted>2006-03-15T10:43:26Z</cp:lastPrinted>
  <dcterms:created xsi:type="dcterms:W3CDTF">2005-08-25T07:31:49Z</dcterms:created>
  <dcterms:modified xsi:type="dcterms:W3CDTF">2022-10-06T20:13:57Z</dcterms:modified>
</cp:coreProperties>
</file>